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Ogulin-PC\Documents\"/>
    </mc:Choice>
  </mc:AlternateContent>
  <xr:revisionPtr revIDLastSave="0" documentId="13_ncr:1_{864F6981-B950-4ECE-AA6D-7DC625C443F1}" xr6:coauthVersionLast="44" xr6:coauthVersionMax="44" xr10:uidLastSave="{00000000-0000-0000-0000-000000000000}"/>
  <bookViews>
    <workbookView xWindow="-120" yWindow="-120" windowWidth="19440" windowHeight="15000" tabRatio="754" firstSheet="9" activeTab="13" xr2:uid="{00000000-000D-0000-FFFF-FFFF00000000}"/>
  </bookViews>
  <sheets>
    <sheet name="NASLOVNA" sheetId="15" r:id="rId1"/>
    <sheet name="I. Utvrđivanje nultog stanja" sheetId="16" r:id="rId2"/>
    <sheet name="II. Izgradnja okana" sheetId="1" r:id="rId3"/>
    <sheet name="III. Utvrđivanje curenja" sheetId="2" r:id="rId4"/>
    <sheet name="IV. Sanacija curenja " sheetId="18" r:id="rId5"/>
    <sheet name="V. Projektiranje" sheetId="35" r:id="rId6"/>
    <sheet name="VI. Sanacije cjevovoda" sheetId="34" r:id="rId7"/>
    <sheet name="VII. Sanacije vodnih građevina" sheetId="7" r:id="rId8"/>
    <sheet name="VII a) Sanacija crpnih stanica" sheetId="37" r:id="rId9"/>
    <sheet name="VII. b) SCADA" sheetId="43" r:id="rId10"/>
    <sheet name="VIII. Sanacija priključaka" sheetId="36" r:id="rId11"/>
    <sheet name=" IX. Tehnička zaštita vodnih " sheetId="5" r:id="rId12"/>
    <sheet name="X. Izrada elaborat uspješnosti" sheetId="10" r:id="rId13"/>
    <sheet name="SVEUKUPNO" sheetId="33" r:id="rId14"/>
  </sheets>
  <definedNames>
    <definedName name="_Hlk517084430" localSheetId="0">NASLOVNA!$B$5</definedName>
    <definedName name="OLE_LINK14" localSheetId="0">NASLOVNA!$B$12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73" i="7" l="1"/>
  <c r="F9" i="37" l="1"/>
  <c r="F40" i="37"/>
  <c r="F1589" i="1"/>
  <c r="F22" i="36" l="1"/>
  <c r="F21" i="36"/>
  <c r="F20" i="36"/>
  <c r="F19" i="36"/>
  <c r="F17" i="36"/>
  <c r="F16" i="36"/>
  <c r="F15" i="36"/>
  <c r="F14" i="36"/>
  <c r="F13" i="36"/>
  <c r="F12" i="36"/>
  <c r="F11" i="36"/>
  <c r="F10" i="36"/>
  <c r="F9" i="36"/>
  <c r="F7" i="36"/>
  <c r="F34" i="35"/>
  <c r="F33" i="35"/>
  <c r="F31" i="35"/>
  <c r="F30" i="35"/>
  <c r="F28" i="35"/>
  <c r="F27" i="35"/>
  <c r="F26" i="35"/>
  <c r="F25" i="35"/>
  <c r="F24" i="35"/>
  <c r="F23" i="35"/>
  <c r="F21" i="35"/>
  <c r="F20" i="35"/>
  <c r="F18" i="35"/>
  <c r="F16" i="35"/>
  <c r="F14" i="35"/>
  <c r="F13" i="35"/>
  <c r="F12" i="35"/>
  <c r="F11" i="35"/>
  <c r="F10" i="35"/>
  <c r="F9" i="35"/>
  <c r="F7" i="35"/>
  <c r="F6" i="35"/>
  <c r="F23" i="36" l="1"/>
  <c r="F24" i="36" s="1"/>
  <c r="C11" i="33" s="1"/>
  <c r="F35" i="35"/>
  <c r="G6" i="10"/>
  <c r="D177" i="34"/>
  <c r="D180" i="34" s="1"/>
  <c r="D49" i="34" l="1"/>
  <c r="F49" i="34" s="1"/>
  <c r="D48" i="34"/>
  <c r="F48" i="34" s="1"/>
  <c r="F291" i="43"/>
  <c r="F290" i="43"/>
  <c r="F292" i="43" s="1"/>
  <c r="F309" i="43" s="1"/>
  <c r="F266" i="43"/>
  <c r="F267" i="43"/>
  <c r="F268" i="43"/>
  <c r="F269" i="43"/>
  <c r="F270" i="43"/>
  <c r="F271" i="43"/>
  <c r="F272" i="43"/>
  <c r="F273" i="43"/>
  <c r="F274" i="43"/>
  <c r="F275" i="43"/>
  <c r="F276" i="43"/>
  <c r="F277" i="43"/>
  <c r="F278" i="43"/>
  <c r="F279" i="43"/>
  <c r="F280" i="43"/>
  <c r="F281" i="43"/>
  <c r="F282" i="43"/>
  <c r="F283" i="43"/>
  <c r="F284" i="43"/>
  <c r="F285" i="43"/>
  <c r="F286" i="43"/>
  <c r="F265" i="43"/>
  <c r="F240" i="43"/>
  <c r="F241" i="43"/>
  <c r="F242" i="43"/>
  <c r="F243" i="43"/>
  <c r="F244" i="43"/>
  <c r="F245" i="43"/>
  <c r="F246" i="43"/>
  <c r="F247" i="43"/>
  <c r="F248" i="43"/>
  <c r="F249" i="43"/>
  <c r="F250" i="43"/>
  <c r="F251" i="43"/>
  <c r="F252" i="43"/>
  <c r="F253" i="43"/>
  <c r="F254" i="43"/>
  <c r="F255" i="43"/>
  <c r="F256" i="43"/>
  <c r="F257" i="43"/>
  <c r="F258" i="43"/>
  <c r="F259" i="43"/>
  <c r="F260" i="43"/>
  <c r="F239" i="43"/>
  <c r="F214" i="43"/>
  <c r="F215" i="43"/>
  <c r="F216" i="43"/>
  <c r="F217" i="43"/>
  <c r="F218" i="43"/>
  <c r="F219" i="43"/>
  <c r="F220" i="43"/>
  <c r="F221" i="43"/>
  <c r="F222" i="43"/>
  <c r="F223" i="43"/>
  <c r="F224" i="43"/>
  <c r="F225" i="43"/>
  <c r="F226" i="43"/>
  <c r="F227" i="43"/>
  <c r="F228" i="43"/>
  <c r="F229" i="43"/>
  <c r="F230" i="43"/>
  <c r="F231" i="43"/>
  <c r="F232" i="43"/>
  <c r="F233" i="43"/>
  <c r="F234" i="43"/>
  <c r="F213" i="43"/>
  <c r="F188" i="43"/>
  <c r="F189" i="43"/>
  <c r="F190" i="43"/>
  <c r="F191" i="43"/>
  <c r="F192" i="43"/>
  <c r="F193" i="43"/>
  <c r="F194" i="43"/>
  <c r="F195" i="43"/>
  <c r="F196" i="43"/>
  <c r="F197" i="43"/>
  <c r="F198" i="43"/>
  <c r="F199" i="43"/>
  <c r="F200" i="43"/>
  <c r="F201" i="43"/>
  <c r="F202" i="43"/>
  <c r="F203" i="43"/>
  <c r="F204" i="43"/>
  <c r="F205" i="43"/>
  <c r="F206" i="43"/>
  <c r="F207" i="43"/>
  <c r="F208" i="43"/>
  <c r="F187" i="43"/>
  <c r="F209" i="43" s="1"/>
  <c r="F305" i="43" s="1"/>
  <c r="F162" i="43"/>
  <c r="F163" i="43"/>
  <c r="F164" i="43"/>
  <c r="F165" i="43"/>
  <c r="F166" i="43"/>
  <c r="F167" i="43"/>
  <c r="F168" i="43"/>
  <c r="F169" i="43"/>
  <c r="F170" i="43"/>
  <c r="F171" i="43"/>
  <c r="F172" i="43"/>
  <c r="F173" i="43"/>
  <c r="F174" i="43"/>
  <c r="F175" i="43"/>
  <c r="F176" i="43"/>
  <c r="F177" i="43"/>
  <c r="F178" i="43"/>
  <c r="F179" i="43"/>
  <c r="F180" i="43"/>
  <c r="F181" i="43"/>
  <c r="F182" i="43"/>
  <c r="F161" i="43"/>
  <c r="F136" i="43"/>
  <c r="F137" i="43"/>
  <c r="F138" i="43"/>
  <c r="F139" i="43"/>
  <c r="F140" i="43"/>
  <c r="F141" i="43"/>
  <c r="F142" i="43"/>
  <c r="F143" i="43"/>
  <c r="F144" i="43"/>
  <c r="F145" i="43"/>
  <c r="F146" i="43"/>
  <c r="F147" i="43"/>
  <c r="F148" i="43"/>
  <c r="F149" i="43"/>
  <c r="F150" i="43"/>
  <c r="F151" i="43"/>
  <c r="F152" i="43"/>
  <c r="F153" i="43"/>
  <c r="F154" i="43"/>
  <c r="F155" i="43"/>
  <c r="F156" i="43"/>
  <c r="F135" i="43"/>
  <c r="F110" i="43"/>
  <c r="F111" i="43"/>
  <c r="F112" i="43"/>
  <c r="F113" i="43"/>
  <c r="F114" i="43"/>
  <c r="F115" i="43"/>
  <c r="F116" i="43"/>
  <c r="F117" i="43"/>
  <c r="F118" i="43"/>
  <c r="F119" i="43"/>
  <c r="F120" i="43"/>
  <c r="F121" i="43"/>
  <c r="F122" i="43"/>
  <c r="F123" i="43"/>
  <c r="F124" i="43"/>
  <c r="F125" i="43"/>
  <c r="F126" i="43"/>
  <c r="F127" i="43"/>
  <c r="F128" i="43"/>
  <c r="F129" i="43"/>
  <c r="F130" i="43"/>
  <c r="F109" i="43"/>
  <c r="F98" i="43"/>
  <c r="F99" i="43"/>
  <c r="F100" i="43"/>
  <c r="F101" i="43"/>
  <c r="F102" i="43"/>
  <c r="F103" i="43"/>
  <c r="F104" i="43"/>
  <c r="F97" i="43"/>
  <c r="F85" i="43"/>
  <c r="F86" i="43"/>
  <c r="F87" i="43"/>
  <c r="F88" i="43"/>
  <c r="F89" i="43"/>
  <c r="F90" i="43"/>
  <c r="F91" i="43"/>
  <c r="F92" i="43"/>
  <c r="F84" i="43"/>
  <c r="F72" i="43"/>
  <c r="F73" i="43"/>
  <c r="F74" i="43"/>
  <c r="F75" i="43"/>
  <c r="F76" i="43"/>
  <c r="F77" i="43"/>
  <c r="F78" i="43"/>
  <c r="F79" i="43"/>
  <c r="F71" i="43"/>
  <c r="F60" i="43"/>
  <c r="F61" i="43"/>
  <c r="F62" i="43"/>
  <c r="F63" i="43"/>
  <c r="F64" i="43"/>
  <c r="F65" i="43"/>
  <c r="F66" i="43"/>
  <c r="F59" i="43"/>
  <c r="F67" i="43" s="1"/>
  <c r="F298" i="43" s="1"/>
  <c r="F47" i="43"/>
  <c r="F48" i="43"/>
  <c r="F49" i="43"/>
  <c r="F50" i="43"/>
  <c r="F51" i="43"/>
  <c r="F52" i="43"/>
  <c r="F53" i="43"/>
  <c r="F54" i="43"/>
  <c r="F46" i="43"/>
  <c r="F34" i="43"/>
  <c r="F35" i="43"/>
  <c r="F36" i="43"/>
  <c r="F37" i="43"/>
  <c r="F38" i="43"/>
  <c r="F39" i="43"/>
  <c r="F40" i="43"/>
  <c r="F41" i="43"/>
  <c r="F33" i="43"/>
  <c r="F8" i="43"/>
  <c r="F9" i="43"/>
  <c r="F10" i="43"/>
  <c r="F11" i="43"/>
  <c r="F12" i="43"/>
  <c r="F13" i="43"/>
  <c r="F14" i="43"/>
  <c r="F15" i="43"/>
  <c r="F16" i="43"/>
  <c r="F17" i="43"/>
  <c r="F18" i="43"/>
  <c r="F19" i="43"/>
  <c r="F20" i="43"/>
  <c r="F21" i="43"/>
  <c r="F22" i="43"/>
  <c r="F23" i="43"/>
  <c r="F24" i="43"/>
  <c r="F25" i="43"/>
  <c r="F26" i="43"/>
  <c r="F27" i="43"/>
  <c r="F28" i="43"/>
  <c r="F7" i="43"/>
  <c r="G7" i="10"/>
  <c r="G8" i="10" s="1"/>
  <c r="F39" i="5"/>
  <c r="F38" i="5"/>
  <c r="F37" i="5"/>
  <c r="F36" i="5"/>
  <c r="F35" i="5"/>
  <c r="F33" i="5"/>
  <c r="F32" i="5"/>
  <c r="F31" i="5"/>
  <c r="F30" i="5"/>
  <c r="F29" i="5"/>
  <c r="F28" i="5"/>
  <c r="F27" i="5"/>
  <c r="F26" i="5"/>
  <c r="F25" i="5"/>
  <c r="F24" i="5"/>
  <c r="F23" i="5"/>
  <c r="F22" i="5"/>
  <c r="F21" i="5"/>
  <c r="F18" i="5"/>
  <c r="F17" i="5"/>
  <c r="F15" i="5"/>
  <c r="F13" i="5"/>
  <c r="F11" i="5"/>
  <c r="F10" i="5"/>
  <c r="F9" i="5"/>
  <c r="F7" i="5"/>
  <c r="F203" i="37"/>
  <c r="F204" i="37"/>
  <c r="F205" i="37"/>
  <c r="F206" i="37"/>
  <c r="F207" i="37"/>
  <c r="F208" i="37"/>
  <c r="F209" i="37"/>
  <c r="F211" i="37"/>
  <c r="F212" i="37"/>
  <c r="F213" i="37"/>
  <c r="F214" i="37"/>
  <c r="F215" i="37"/>
  <c r="F200" i="37"/>
  <c r="F182" i="37"/>
  <c r="F183" i="37"/>
  <c r="F184" i="37"/>
  <c r="F185" i="37"/>
  <c r="F186" i="37"/>
  <c r="F187" i="37"/>
  <c r="F188" i="37"/>
  <c r="F190" i="37"/>
  <c r="F191" i="37"/>
  <c r="F192" i="37"/>
  <c r="F193" i="37"/>
  <c r="F194" i="37"/>
  <c r="F179" i="37"/>
  <c r="F161" i="37"/>
  <c r="F162" i="37"/>
  <c r="F163" i="37"/>
  <c r="F164" i="37"/>
  <c r="F165" i="37"/>
  <c r="F166" i="37"/>
  <c r="F167" i="37"/>
  <c r="F170" i="37"/>
  <c r="F171" i="37"/>
  <c r="F172" i="37"/>
  <c r="F173" i="37"/>
  <c r="F158" i="37"/>
  <c r="F140" i="37"/>
  <c r="F141" i="37"/>
  <c r="F142" i="37"/>
  <c r="F143" i="37"/>
  <c r="F144" i="37"/>
  <c r="F145" i="37"/>
  <c r="F146" i="37"/>
  <c r="F148" i="37"/>
  <c r="F149" i="37"/>
  <c r="F150" i="37"/>
  <c r="F151" i="37"/>
  <c r="F152" i="37"/>
  <c r="F137" i="37"/>
  <c r="F121" i="37"/>
  <c r="F122" i="37"/>
  <c r="F123" i="37"/>
  <c r="F124" i="37"/>
  <c r="F125" i="37"/>
  <c r="F128" i="37"/>
  <c r="F129" i="37"/>
  <c r="F130" i="37"/>
  <c r="F131" i="37"/>
  <c r="F118" i="37"/>
  <c r="F100" i="37"/>
  <c r="F101" i="37"/>
  <c r="F102" i="37"/>
  <c r="F103" i="37"/>
  <c r="F104" i="37"/>
  <c r="F105" i="37"/>
  <c r="F106" i="37"/>
  <c r="F108" i="37"/>
  <c r="F109" i="37"/>
  <c r="F110" i="37"/>
  <c r="F111" i="37"/>
  <c r="F112" i="37"/>
  <c r="F97" i="37"/>
  <c r="F76" i="37"/>
  <c r="F77" i="37"/>
  <c r="F78" i="37"/>
  <c r="F79" i="37"/>
  <c r="F80" i="37"/>
  <c r="F81" i="37"/>
  <c r="F82" i="37"/>
  <c r="F83" i="37"/>
  <c r="F84" i="37"/>
  <c r="F87" i="37"/>
  <c r="F88" i="37"/>
  <c r="F89" i="37"/>
  <c r="F90" i="37"/>
  <c r="F91" i="37"/>
  <c r="F73" i="37"/>
  <c r="F53" i="37"/>
  <c r="F54" i="37"/>
  <c r="F55" i="37"/>
  <c r="F56" i="37"/>
  <c r="F57" i="37"/>
  <c r="F58" i="37"/>
  <c r="F59" i="37"/>
  <c r="F60" i="37"/>
  <c r="F61" i="37"/>
  <c r="F64" i="37"/>
  <c r="F65" i="37"/>
  <c r="F66" i="37"/>
  <c r="F67" i="37"/>
  <c r="F50" i="37"/>
  <c r="F69" i="37" s="1"/>
  <c r="F29" i="37"/>
  <c r="F32" i="37"/>
  <c r="F33" i="37"/>
  <c r="F34" i="37"/>
  <c r="F35" i="37"/>
  <c r="F36" i="37"/>
  <c r="F37" i="37"/>
  <c r="F38" i="37"/>
  <c r="F41" i="37"/>
  <c r="F42" i="37"/>
  <c r="F43" i="37"/>
  <c r="F44" i="37"/>
  <c r="F28" i="37"/>
  <c r="F11" i="37"/>
  <c r="F12" i="37"/>
  <c r="F13" i="37"/>
  <c r="F14" i="37"/>
  <c r="F15" i="37"/>
  <c r="F16" i="37"/>
  <c r="F19" i="37"/>
  <c r="F20" i="37"/>
  <c r="F21" i="37"/>
  <c r="F22" i="37"/>
  <c r="F60" i="7"/>
  <c r="F61" i="7"/>
  <c r="F62" i="7"/>
  <c r="F63" i="7"/>
  <c r="F64" i="7"/>
  <c r="F65" i="7"/>
  <c r="F66" i="7"/>
  <c r="F67" i="7"/>
  <c r="F69" i="7"/>
  <c r="F70" i="7"/>
  <c r="F71" i="7"/>
  <c r="F72" i="7"/>
  <c r="F74" i="7"/>
  <c r="F75" i="7"/>
  <c r="F76" i="7"/>
  <c r="F58" i="7"/>
  <c r="F51" i="7"/>
  <c r="F52" i="7"/>
  <c r="F53" i="7"/>
  <c r="F54" i="7"/>
  <c r="F55" i="7"/>
  <c r="F50" i="7"/>
  <c r="F41" i="7"/>
  <c r="F42" i="7"/>
  <c r="F43" i="7"/>
  <c r="F44" i="7"/>
  <c r="F45" i="7"/>
  <c r="F46" i="7"/>
  <c r="F47" i="7"/>
  <c r="F48" i="7"/>
  <c r="F40" i="7"/>
  <c r="F31" i="7"/>
  <c r="F32" i="7"/>
  <c r="F33" i="7"/>
  <c r="F34" i="7"/>
  <c r="F35" i="7"/>
  <c r="F36" i="7"/>
  <c r="F37" i="7"/>
  <c r="F38" i="7"/>
  <c r="F30" i="7"/>
  <c r="F21" i="7"/>
  <c r="F22" i="7"/>
  <c r="F23" i="7"/>
  <c r="F24" i="7"/>
  <c r="F25" i="7"/>
  <c r="F26" i="7"/>
  <c r="F27" i="7"/>
  <c r="F28" i="7"/>
  <c r="F20" i="7"/>
  <c r="F14" i="7"/>
  <c r="F15" i="7"/>
  <c r="F16" i="7"/>
  <c r="F17" i="7"/>
  <c r="F18" i="7"/>
  <c r="F13" i="7"/>
  <c r="F8" i="7"/>
  <c r="F9" i="7"/>
  <c r="F10" i="7"/>
  <c r="F7" i="7"/>
  <c r="F301" i="34"/>
  <c r="F300" i="34"/>
  <c r="F295" i="34"/>
  <c r="F293" i="34"/>
  <c r="F289" i="34"/>
  <c r="F287" i="34"/>
  <c r="F280" i="34"/>
  <c r="F279" i="34"/>
  <c r="F278" i="34"/>
  <c r="F274" i="34"/>
  <c r="F266" i="34"/>
  <c r="F247" i="34"/>
  <c r="F246" i="34"/>
  <c r="F241" i="34"/>
  <c r="F239" i="34"/>
  <c r="F235" i="34"/>
  <c r="F233" i="34"/>
  <c r="F226" i="34"/>
  <c r="F225" i="34"/>
  <c r="F224" i="34"/>
  <c r="F220" i="34"/>
  <c r="F212" i="34"/>
  <c r="F193" i="34"/>
  <c r="F192" i="34"/>
  <c r="F187" i="34"/>
  <c r="F185" i="34"/>
  <c r="F181" i="34"/>
  <c r="F179" i="34"/>
  <c r="F172" i="34"/>
  <c r="F171" i="34"/>
  <c r="F170" i="34"/>
  <c r="F166" i="34"/>
  <c r="F158" i="34"/>
  <c r="F138" i="34"/>
  <c r="F139" i="34"/>
  <c r="F132" i="34"/>
  <c r="F128" i="34"/>
  <c r="F121" i="34"/>
  <c r="F120" i="34"/>
  <c r="F119" i="34"/>
  <c r="F115" i="34"/>
  <c r="F107" i="34"/>
  <c r="F103" i="34"/>
  <c r="F87" i="34"/>
  <c r="F86" i="34"/>
  <c r="F79" i="34"/>
  <c r="F74" i="34"/>
  <c r="F72" i="34"/>
  <c r="F66" i="34"/>
  <c r="F65" i="34"/>
  <c r="F64" i="34"/>
  <c r="F38" i="34"/>
  <c r="F26" i="34"/>
  <c r="F25" i="34"/>
  <c r="F20" i="34"/>
  <c r="D58" i="34"/>
  <c r="D42" i="34"/>
  <c r="F42" i="34" s="1"/>
  <c r="F69" i="18"/>
  <c r="F70" i="18"/>
  <c r="F71" i="18"/>
  <c r="F72" i="18"/>
  <c r="F73" i="18"/>
  <c r="F74" i="18"/>
  <c r="F75" i="18"/>
  <c r="F76" i="18"/>
  <c r="F77" i="18"/>
  <c r="F68" i="18"/>
  <c r="F58" i="18"/>
  <c r="F59" i="18"/>
  <c r="F60" i="18"/>
  <c r="F61" i="18"/>
  <c r="F62" i="18"/>
  <c r="F63" i="18"/>
  <c r="F64" i="18"/>
  <c r="F65" i="18"/>
  <c r="F66" i="18"/>
  <c r="F57" i="18"/>
  <c r="F45" i="18"/>
  <c r="F46" i="18"/>
  <c r="F47" i="18"/>
  <c r="F48" i="18"/>
  <c r="F49" i="18"/>
  <c r="F50" i="18"/>
  <c r="F51" i="18"/>
  <c r="F52" i="18"/>
  <c r="F53" i="18"/>
  <c r="F54" i="18"/>
  <c r="F55" i="18"/>
  <c r="F44" i="18"/>
  <c r="F33" i="18"/>
  <c r="F34" i="18"/>
  <c r="F35" i="18"/>
  <c r="F36" i="18"/>
  <c r="F37" i="18"/>
  <c r="F38" i="18"/>
  <c r="F39" i="18"/>
  <c r="F40" i="18"/>
  <c r="F41" i="18"/>
  <c r="F32" i="18"/>
  <c r="F22" i="18"/>
  <c r="F23" i="18"/>
  <c r="F24" i="18"/>
  <c r="F25" i="18"/>
  <c r="F26" i="18"/>
  <c r="F27" i="18"/>
  <c r="F28" i="18"/>
  <c r="F29" i="18"/>
  <c r="F30" i="18"/>
  <c r="F21" i="18"/>
  <c r="F9" i="18"/>
  <c r="F10" i="18"/>
  <c r="F11" i="18"/>
  <c r="F12" i="18"/>
  <c r="F13" i="18"/>
  <c r="F14" i="18"/>
  <c r="F15" i="18"/>
  <c r="F16" i="18"/>
  <c r="F17" i="18"/>
  <c r="F18" i="18"/>
  <c r="F19" i="18"/>
  <c r="F8" i="18"/>
  <c r="F38" i="2"/>
  <c r="F39" i="2" s="1"/>
  <c r="F34" i="2"/>
  <c r="F35" i="2" s="1"/>
  <c r="F30" i="2"/>
  <c r="F31" i="2" s="1"/>
  <c r="F26" i="2"/>
  <c r="F27" i="2" s="1"/>
  <c r="F22" i="2"/>
  <c r="F21" i="2"/>
  <c r="F19" i="2"/>
  <c r="F17" i="2"/>
  <c r="F15" i="2"/>
  <c r="F13" i="2"/>
  <c r="F11" i="2"/>
  <c r="F6" i="2"/>
  <c r="F7" i="2" s="1"/>
  <c r="F1571" i="1"/>
  <c r="F1572" i="1"/>
  <c r="F1573" i="1"/>
  <c r="F1574" i="1"/>
  <c r="F1575" i="1"/>
  <c r="F1576" i="1"/>
  <c r="F1577" i="1"/>
  <c r="F1578" i="1"/>
  <c r="F1579" i="1"/>
  <c r="F1580" i="1"/>
  <c r="F1581" i="1"/>
  <c r="F1582" i="1"/>
  <c r="F1583" i="1"/>
  <c r="F1570" i="1"/>
  <c r="F1565" i="1"/>
  <c r="F1566" i="1"/>
  <c r="F1564" i="1"/>
  <c r="F1559" i="1"/>
  <c r="F1560" i="1"/>
  <c r="F1558" i="1"/>
  <c r="F1547" i="1"/>
  <c r="F1548" i="1"/>
  <c r="F1549" i="1"/>
  <c r="F1550" i="1"/>
  <c r="F1551" i="1"/>
  <c r="F1552" i="1"/>
  <c r="F1553" i="1"/>
  <c r="F1554" i="1"/>
  <c r="F1546" i="1"/>
  <c r="F1530" i="1"/>
  <c r="F1531" i="1"/>
  <c r="F1532" i="1"/>
  <c r="F1533" i="1"/>
  <c r="F1534" i="1"/>
  <c r="F1535" i="1"/>
  <c r="F1536" i="1"/>
  <c r="F1537" i="1"/>
  <c r="F1538" i="1"/>
  <c r="F1539" i="1"/>
  <c r="F1540" i="1"/>
  <c r="F1541" i="1"/>
  <c r="F1542" i="1"/>
  <c r="F1529" i="1"/>
  <c r="F1514" i="1"/>
  <c r="F1515" i="1"/>
  <c r="F1516" i="1"/>
  <c r="F1517" i="1"/>
  <c r="F1518" i="1"/>
  <c r="F1519" i="1"/>
  <c r="F1520" i="1"/>
  <c r="F1521" i="1"/>
  <c r="F1522" i="1"/>
  <c r="F1523" i="1"/>
  <c r="F1524" i="1"/>
  <c r="F1525" i="1"/>
  <c r="F1513" i="1"/>
  <c r="F1497" i="1"/>
  <c r="F1498" i="1"/>
  <c r="F1499" i="1"/>
  <c r="F1500" i="1"/>
  <c r="F1501" i="1"/>
  <c r="F1502" i="1"/>
  <c r="F1503" i="1"/>
  <c r="F1504" i="1"/>
  <c r="F1505" i="1"/>
  <c r="F1506" i="1"/>
  <c r="F1507" i="1"/>
  <c r="F1508" i="1"/>
  <c r="F1509" i="1"/>
  <c r="F1496" i="1"/>
  <c r="F1480" i="1"/>
  <c r="F1481" i="1"/>
  <c r="F1482" i="1"/>
  <c r="F1483" i="1"/>
  <c r="F1484" i="1"/>
  <c r="F1485" i="1"/>
  <c r="F1486" i="1"/>
  <c r="F1487" i="1"/>
  <c r="F1488" i="1"/>
  <c r="F1489" i="1"/>
  <c r="F1490" i="1"/>
  <c r="F1491" i="1"/>
  <c r="F1492" i="1"/>
  <c r="F1479" i="1"/>
  <c r="F1462" i="1"/>
  <c r="F1463" i="1"/>
  <c r="F1464" i="1"/>
  <c r="F1465" i="1"/>
  <c r="F1466" i="1"/>
  <c r="F1467" i="1"/>
  <c r="F1468" i="1"/>
  <c r="F1469" i="1"/>
  <c r="F1470" i="1"/>
  <c r="F1471" i="1"/>
  <c r="F1472" i="1"/>
  <c r="F1473" i="1"/>
  <c r="F1474" i="1"/>
  <c r="F1475" i="1"/>
  <c r="F1461" i="1"/>
  <c r="F1446" i="1"/>
  <c r="F1447" i="1"/>
  <c r="F1448" i="1"/>
  <c r="F1449" i="1"/>
  <c r="F1450" i="1"/>
  <c r="F1451" i="1"/>
  <c r="F1452" i="1"/>
  <c r="F1453" i="1"/>
  <c r="F1454" i="1"/>
  <c r="F1455" i="1"/>
  <c r="F1456" i="1"/>
  <c r="F1457" i="1"/>
  <c r="F1445" i="1"/>
  <c r="F1437" i="1"/>
  <c r="F1438" i="1"/>
  <c r="F1439" i="1"/>
  <c r="F1440" i="1"/>
  <c r="F1441" i="1"/>
  <c r="F1436" i="1"/>
  <c r="F1426" i="1"/>
  <c r="F1427" i="1"/>
  <c r="F1428" i="1"/>
  <c r="F1429" i="1"/>
  <c r="F1430" i="1"/>
  <c r="F1431" i="1"/>
  <c r="F1432" i="1"/>
  <c r="F1425" i="1"/>
  <c r="F1421" i="1"/>
  <c r="F1419" i="1"/>
  <c r="F1411" i="1"/>
  <c r="F1412" i="1"/>
  <c r="F1413" i="1"/>
  <c r="F1414" i="1"/>
  <c r="F1415" i="1"/>
  <c r="F1410" i="1"/>
  <c r="F1398" i="1"/>
  <c r="F1399" i="1"/>
  <c r="F1400" i="1"/>
  <c r="F1401" i="1"/>
  <c r="F1402" i="1"/>
  <c r="F1403" i="1"/>
  <c r="F1404" i="1"/>
  <c r="F1405" i="1"/>
  <c r="F1406" i="1"/>
  <c r="F1397" i="1"/>
  <c r="F1391" i="1"/>
  <c r="F1392" i="1"/>
  <c r="F1393" i="1"/>
  <c r="F1390" i="1"/>
  <c r="F1380" i="1"/>
  <c r="F1381" i="1"/>
  <c r="F1382" i="1"/>
  <c r="F1383" i="1"/>
  <c r="F1384" i="1"/>
  <c r="F1385" i="1"/>
  <c r="F1386" i="1"/>
  <c r="F1379" i="1"/>
  <c r="F1369" i="1"/>
  <c r="F1370" i="1"/>
  <c r="F1371" i="1"/>
  <c r="F1372" i="1"/>
  <c r="F1373" i="1"/>
  <c r="F1374" i="1"/>
  <c r="F1375" i="1"/>
  <c r="F1368" i="1"/>
  <c r="F1350" i="1"/>
  <c r="F1351" i="1"/>
  <c r="F1352" i="1"/>
  <c r="F1353" i="1"/>
  <c r="F1354" i="1"/>
  <c r="F1355" i="1"/>
  <c r="F1356" i="1"/>
  <c r="F1357" i="1"/>
  <c r="F1358" i="1"/>
  <c r="F1359" i="1"/>
  <c r="F1360" i="1"/>
  <c r="F1361" i="1"/>
  <c r="F1362" i="1"/>
  <c r="F1363" i="1"/>
  <c r="F1364" i="1"/>
  <c r="F1349" i="1"/>
  <c r="F1342" i="1"/>
  <c r="F1343" i="1"/>
  <c r="F1344" i="1"/>
  <c r="F1345" i="1"/>
  <c r="F1341"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05" i="1"/>
  <c r="F1300" i="1"/>
  <c r="F1301" i="1"/>
  <c r="F1299" i="1"/>
  <c r="F1286" i="1"/>
  <c r="F1281" i="1"/>
  <c r="F1282" i="1"/>
  <c r="F1280" i="1"/>
  <c r="F1275" i="1"/>
  <c r="F1276" i="1"/>
  <c r="F1274" i="1"/>
  <c r="F1269" i="1"/>
  <c r="F1270" i="1"/>
  <c r="F1268" i="1"/>
  <c r="F1259" i="1"/>
  <c r="F1260" i="1"/>
  <c r="F1261" i="1"/>
  <c r="F1262" i="1"/>
  <c r="F1263" i="1"/>
  <c r="F1264" i="1"/>
  <c r="F1258" i="1"/>
  <c r="F1239" i="1"/>
  <c r="F1240" i="1"/>
  <c r="F1241" i="1"/>
  <c r="F1242" i="1"/>
  <c r="F1243" i="1"/>
  <c r="F1244" i="1"/>
  <c r="F1245" i="1"/>
  <c r="F1246" i="1"/>
  <c r="F1247" i="1"/>
  <c r="F1248" i="1"/>
  <c r="F1249" i="1"/>
  <c r="F1250" i="1"/>
  <c r="F1251" i="1"/>
  <c r="F1252" i="1"/>
  <c r="F1253" i="1"/>
  <c r="F1254" i="1"/>
  <c r="F1238" i="1"/>
  <c r="F1229" i="1"/>
  <c r="F1230" i="1"/>
  <c r="F1231" i="1"/>
  <c r="F1232" i="1"/>
  <c r="F1233" i="1"/>
  <c r="F1234" i="1"/>
  <c r="F1228" i="1"/>
  <c r="F1223" i="1"/>
  <c r="F1224" i="1"/>
  <c r="F1222" i="1"/>
  <c r="F1217" i="1"/>
  <c r="F1218" i="1"/>
  <c r="F1216" i="1"/>
  <c r="F1204" i="1"/>
  <c r="F1205" i="1"/>
  <c r="F1206" i="1"/>
  <c r="F1207" i="1"/>
  <c r="F1208" i="1"/>
  <c r="F1209" i="1"/>
  <c r="F1210" i="1"/>
  <c r="F1211" i="1"/>
  <c r="F1212" i="1"/>
  <c r="F1203" i="1"/>
  <c r="F1193" i="1"/>
  <c r="F1194" i="1"/>
  <c r="F1195" i="1"/>
  <c r="F1196" i="1"/>
  <c r="F1197" i="1"/>
  <c r="F1198" i="1"/>
  <c r="F1199" i="1"/>
  <c r="F1192" i="1"/>
  <c r="F1182" i="1"/>
  <c r="F1183" i="1"/>
  <c r="F1184" i="1"/>
  <c r="F1185" i="1"/>
  <c r="F1186" i="1"/>
  <c r="F1187" i="1"/>
  <c r="F1188" i="1"/>
  <c r="F1181" i="1"/>
  <c r="F1162" i="1"/>
  <c r="F1163" i="1"/>
  <c r="F1164" i="1"/>
  <c r="F1165" i="1"/>
  <c r="F1166" i="1"/>
  <c r="F1167" i="1"/>
  <c r="F1168" i="1"/>
  <c r="F1169" i="1"/>
  <c r="F1170" i="1"/>
  <c r="F1171" i="1"/>
  <c r="F1172" i="1"/>
  <c r="F1173" i="1"/>
  <c r="F1174" i="1"/>
  <c r="F1175" i="1"/>
  <c r="F1176" i="1"/>
  <c r="F1177" i="1"/>
  <c r="F1161" i="1"/>
  <c r="F1152" i="1"/>
  <c r="F1153" i="1"/>
  <c r="F1154" i="1"/>
  <c r="F1155" i="1"/>
  <c r="F1156" i="1"/>
  <c r="F1157" i="1"/>
  <c r="F1151" i="1"/>
  <c r="F1136" i="1"/>
  <c r="F1137" i="1"/>
  <c r="F1138" i="1"/>
  <c r="F1139" i="1"/>
  <c r="F1140" i="1"/>
  <c r="F1141" i="1"/>
  <c r="F1142" i="1"/>
  <c r="F1143" i="1"/>
  <c r="F1144" i="1"/>
  <c r="F1145" i="1"/>
  <c r="F1146" i="1"/>
  <c r="F1147" i="1"/>
  <c r="F1135" i="1"/>
  <c r="F1124" i="1"/>
  <c r="F1125" i="1"/>
  <c r="F1126" i="1"/>
  <c r="F1127" i="1"/>
  <c r="F1128" i="1"/>
  <c r="F1129" i="1"/>
  <c r="F1130" i="1"/>
  <c r="F1131" i="1"/>
  <c r="F1123" i="1"/>
  <c r="F1118" i="1"/>
  <c r="F1119" i="1"/>
  <c r="F1117" i="1"/>
  <c r="F1106" i="1"/>
  <c r="F1107" i="1"/>
  <c r="F1108" i="1"/>
  <c r="F1109" i="1"/>
  <c r="F1110" i="1"/>
  <c r="F1111" i="1"/>
  <c r="F1112" i="1"/>
  <c r="F1113" i="1"/>
  <c r="F1105" i="1"/>
  <c r="F1100" i="1"/>
  <c r="F1101" i="1"/>
  <c r="F1099" i="1"/>
  <c r="F1080" i="1"/>
  <c r="F1081" i="1"/>
  <c r="F1082" i="1"/>
  <c r="F1083" i="1"/>
  <c r="F1084" i="1"/>
  <c r="F1085" i="1"/>
  <c r="F1086" i="1"/>
  <c r="F1087" i="1"/>
  <c r="F1088" i="1"/>
  <c r="F1089" i="1"/>
  <c r="F1090" i="1"/>
  <c r="F1091" i="1"/>
  <c r="F1092" i="1"/>
  <c r="F1093" i="1"/>
  <c r="F1094" i="1"/>
  <c r="F1095" i="1"/>
  <c r="F1079" i="1"/>
  <c r="F1060" i="1"/>
  <c r="F1061" i="1"/>
  <c r="F1062" i="1"/>
  <c r="F1063" i="1"/>
  <c r="F1064" i="1"/>
  <c r="F1065" i="1"/>
  <c r="F1066" i="1"/>
  <c r="F1067" i="1"/>
  <c r="F1068" i="1"/>
  <c r="F1069" i="1"/>
  <c r="F1070" i="1"/>
  <c r="F1071" i="1"/>
  <c r="F1072" i="1"/>
  <c r="F1073" i="1"/>
  <c r="F1074" i="1"/>
  <c r="F1075" i="1"/>
  <c r="F1059" i="1"/>
  <c r="F1044" i="1"/>
  <c r="F1045" i="1"/>
  <c r="F1046" i="1"/>
  <c r="F1047" i="1"/>
  <c r="F1048" i="1"/>
  <c r="F1049" i="1"/>
  <c r="F1050" i="1"/>
  <c r="F1051" i="1"/>
  <c r="F1052" i="1"/>
  <c r="F1053" i="1"/>
  <c r="F1054" i="1"/>
  <c r="F1055" i="1"/>
  <c r="F1043" i="1"/>
  <c r="F1031" i="1"/>
  <c r="F1032" i="1"/>
  <c r="F1033" i="1"/>
  <c r="F1034" i="1"/>
  <c r="F1035" i="1"/>
  <c r="F1036" i="1"/>
  <c r="F1037" i="1"/>
  <c r="F1038" i="1"/>
  <c r="F1039" i="1"/>
  <c r="F1030" i="1"/>
  <c r="F1011" i="1"/>
  <c r="F1012" i="1"/>
  <c r="F1013" i="1"/>
  <c r="F1014" i="1"/>
  <c r="F1015" i="1"/>
  <c r="F1016" i="1"/>
  <c r="F1017" i="1"/>
  <c r="F1018" i="1"/>
  <c r="F1019" i="1"/>
  <c r="F1020" i="1"/>
  <c r="F1021" i="1"/>
  <c r="F1022" i="1"/>
  <c r="F1023" i="1"/>
  <c r="F1024" i="1"/>
  <c r="F1025" i="1"/>
  <c r="F1026" i="1"/>
  <c r="F1010" i="1"/>
  <c r="F991" i="1"/>
  <c r="F992" i="1"/>
  <c r="F993" i="1"/>
  <c r="F994" i="1"/>
  <c r="F995" i="1"/>
  <c r="F996" i="1"/>
  <c r="F997" i="1"/>
  <c r="F998" i="1"/>
  <c r="F999" i="1"/>
  <c r="F1000" i="1"/>
  <c r="F1001" i="1"/>
  <c r="F1002" i="1"/>
  <c r="F1003" i="1"/>
  <c r="F1004" i="1"/>
  <c r="F1005" i="1"/>
  <c r="F1006" i="1"/>
  <c r="F990" i="1"/>
  <c r="F965" i="1"/>
  <c r="F966" i="1"/>
  <c r="F967" i="1"/>
  <c r="F968" i="1"/>
  <c r="F969" i="1"/>
  <c r="F970" i="1"/>
  <c r="F971" i="1"/>
  <c r="F972" i="1"/>
  <c r="F973" i="1"/>
  <c r="F974" i="1"/>
  <c r="F975" i="1"/>
  <c r="F976" i="1"/>
  <c r="F977" i="1"/>
  <c r="F978" i="1"/>
  <c r="F979" i="1"/>
  <c r="F980" i="1"/>
  <c r="F981" i="1"/>
  <c r="F982" i="1"/>
  <c r="F983" i="1"/>
  <c r="F984" i="1"/>
  <c r="F985" i="1"/>
  <c r="F986" i="1"/>
  <c r="F964" i="1"/>
  <c r="F954" i="1"/>
  <c r="F955" i="1"/>
  <c r="F956" i="1"/>
  <c r="F957" i="1"/>
  <c r="F958" i="1"/>
  <c r="F959" i="1"/>
  <c r="F960" i="1"/>
  <c r="F953" i="1"/>
  <c r="F943" i="1"/>
  <c r="F944" i="1"/>
  <c r="F945" i="1"/>
  <c r="F946" i="1"/>
  <c r="F947" i="1"/>
  <c r="F948" i="1"/>
  <c r="F949" i="1"/>
  <c r="F942" i="1"/>
  <c r="F936" i="1"/>
  <c r="F937" i="1"/>
  <c r="F938" i="1"/>
  <c r="F935" i="1"/>
  <c r="F925" i="1"/>
  <c r="F926" i="1"/>
  <c r="F927" i="1"/>
  <c r="F928" i="1"/>
  <c r="F929" i="1"/>
  <c r="F930" i="1"/>
  <c r="F931" i="1"/>
  <c r="F924" i="1"/>
  <c r="F914" i="1"/>
  <c r="F915" i="1"/>
  <c r="F916" i="1"/>
  <c r="F917" i="1"/>
  <c r="F918" i="1"/>
  <c r="F919" i="1"/>
  <c r="F920" i="1"/>
  <c r="F913" i="1"/>
  <c r="F904" i="1"/>
  <c r="F905" i="1"/>
  <c r="F906" i="1"/>
  <c r="F907" i="1"/>
  <c r="F908" i="1"/>
  <c r="F909" i="1"/>
  <c r="F903" i="1"/>
  <c r="F893" i="1"/>
  <c r="F894" i="1"/>
  <c r="F895" i="1"/>
  <c r="F896" i="1"/>
  <c r="F897" i="1"/>
  <c r="F898" i="1"/>
  <c r="F899" i="1"/>
  <c r="F892" i="1"/>
  <c r="F873" i="1"/>
  <c r="F874" i="1"/>
  <c r="F875" i="1"/>
  <c r="F876" i="1"/>
  <c r="F877" i="1"/>
  <c r="F878" i="1"/>
  <c r="F879" i="1"/>
  <c r="F880" i="1"/>
  <c r="F881" i="1"/>
  <c r="F882" i="1"/>
  <c r="F883" i="1"/>
  <c r="F884" i="1"/>
  <c r="F885" i="1"/>
  <c r="F886" i="1"/>
  <c r="F887" i="1"/>
  <c r="F888" i="1"/>
  <c r="F872" i="1"/>
  <c r="F855" i="1"/>
  <c r="F856" i="1"/>
  <c r="F857" i="1"/>
  <c r="F858" i="1"/>
  <c r="F859" i="1"/>
  <c r="F860" i="1"/>
  <c r="F861" i="1"/>
  <c r="F862" i="1"/>
  <c r="F863" i="1"/>
  <c r="F864" i="1"/>
  <c r="F865" i="1"/>
  <c r="F866" i="1"/>
  <c r="F867" i="1"/>
  <c r="F868" i="1"/>
  <c r="F854" i="1"/>
  <c r="F843" i="1"/>
  <c r="F844" i="1"/>
  <c r="F845" i="1"/>
  <c r="F846" i="1"/>
  <c r="F847" i="1"/>
  <c r="F848" i="1"/>
  <c r="F849" i="1"/>
  <c r="F850" i="1"/>
  <c r="F842" i="1"/>
  <c r="F832" i="1"/>
  <c r="F833" i="1"/>
  <c r="F834" i="1"/>
  <c r="F835" i="1"/>
  <c r="F836" i="1"/>
  <c r="F837" i="1"/>
  <c r="F838" i="1"/>
  <c r="F831" i="1"/>
  <c r="F812" i="1"/>
  <c r="F813" i="1"/>
  <c r="F814" i="1"/>
  <c r="F815" i="1"/>
  <c r="F816" i="1"/>
  <c r="F817" i="1"/>
  <c r="F818" i="1"/>
  <c r="F819" i="1"/>
  <c r="F820" i="1"/>
  <c r="F821" i="1"/>
  <c r="F822" i="1"/>
  <c r="F823" i="1"/>
  <c r="F824" i="1"/>
  <c r="F825" i="1"/>
  <c r="F826" i="1"/>
  <c r="F827" i="1"/>
  <c r="F811" i="1"/>
  <c r="F796" i="1"/>
  <c r="F797" i="1"/>
  <c r="F798" i="1"/>
  <c r="F799" i="1"/>
  <c r="F800" i="1"/>
  <c r="F801" i="1"/>
  <c r="F802" i="1"/>
  <c r="F803" i="1"/>
  <c r="F804" i="1"/>
  <c r="F805" i="1"/>
  <c r="F806" i="1"/>
  <c r="F807" i="1"/>
  <c r="F795" i="1"/>
  <c r="F791" i="1"/>
  <c r="F790" i="1"/>
  <c r="F789" i="1"/>
  <c r="F788" i="1"/>
  <c r="F787" i="1"/>
  <c r="F786" i="1"/>
  <c r="F777" i="1"/>
  <c r="F778" i="1"/>
  <c r="F779" i="1"/>
  <c r="F780" i="1"/>
  <c r="F781" i="1"/>
  <c r="F782" i="1"/>
  <c r="F776" i="1"/>
  <c r="F756" i="1"/>
  <c r="F757" i="1"/>
  <c r="F758" i="1"/>
  <c r="F759" i="1"/>
  <c r="F760" i="1"/>
  <c r="F761" i="1"/>
  <c r="F762" i="1"/>
  <c r="F763" i="1"/>
  <c r="F764" i="1"/>
  <c r="F765" i="1"/>
  <c r="F766" i="1"/>
  <c r="F767" i="1"/>
  <c r="F768" i="1"/>
  <c r="F769" i="1"/>
  <c r="F770" i="1"/>
  <c r="F771" i="1"/>
  <c r="F772" i="1"/>
  <c r="F755" i="1"/>
  <c r="F739" i="1"/>
  <c r="F740" i="1"/>
  <c r="F741" i="1"/>
  <c r="F742" i="1"/>
  <c r="F743" i="1"/>
  <c r="F744" i="1"/>
  <c r="F745" i="1"/>
  <c r="F746" i="1"/>
  <c r="F747" i="1"/>
  <c r="F748" i="1"/>
  <c r="F749" i="1"/>
  <c r="F750" i="1"/>
  <c r="F751" i="1"/>
  <c r="F738" i="1"/>
  <c r="F726" i="1"/>
  <c r="F727" i="1"/>
  <c r="F728" i="1"/>
  <c r="F729" i="1"/>
  <c r="F730" i="1"/>
  <c r="F731" i="1"/>
  <c r="F732" i="1"/>
  <c r="F733" i="1"/>
  <c r="F734" i="1"/>
  <c r="F725" i="1"/>
  <c r="F704" i="1"/>
  <c r="F705" i="1"/>
  <c r="F706" i="1"/>
  <c r="F707" i="1"/>
  <c r="F708" i="1"/>
  <c r="F709" i="1"/>
  <c r="F710" i="1"/>
  <c r="F711" i="1"/>
  <c r="F712" i="1"/>
  <c r="F713" i="1"/>
  <c r="F714" i="1"/>
  <c r="F715" i="1"/>
  <c r="F716" i="1"/>
  <c r="F717" i="1"/>
  <c r="F718" i="1"/>
  <c r="F719" i="1"/>
  <c r="F720" i="1"/>
  <c r="F721" i="1"/>
  <c r="F702" i="1"/>
  <c r="F690" i="1"/>
  <c r="F691" i="1"/>
  <c r="F692" i="1"/>
  <c r="F693" i="1"/>
  <c r="F694" i="1"/>
  <c r="F695" i="1"/>
  <c r="F696" i="1"/>
  <c r="F697" i="1"/>
  <c r="F698" i="1"/>
  <c r="F689" i="1"/>
  <c r="F675" i="1"/>
  <c r="F676" i="1"/>
  <c r="F677" i="1"/>
  <c r="F678" i="1"/>
  <c r="F679" i="1"/>
  <c r="F680" i="1"/>
  <c r="F681" i="1"/>
  <c r="F682" i="1"/>
  <c r="F683" i="1"/>
  <c r="F684" i="1"/>
  <c r="F685" i="1"/>
  <c r="F674" i="1"/>
  <c r="F658" i="1"/>
  <c r="F659" i="1"/>
  <c r="F660" i="1"/>
  <c r="F661" i="1"/>
  <c r="F662" i="1"/>
  <c r="F663" i="1"/>
  <c r="F664" i="1"/>
  <c r="F665" i="1"/>
  <c r="F666" i="1"/>
  <c r="F667" i="1"/>
  <c r="F668" i="1"/>
  <c r="F669" i="1"/>
  <c r="F670" i="1"/>
  <c r="F657" i="1"/>
  <c r="F646" i="1"/>
  <c r="F647" i="1"/>
  <c r="F648" i="1"/>
  <c r="F649" i="1"/>
  <c r="F650" i="1"/>
  <c r="F651" i="1"/>
  <c r="F652" i="1"/>
  <c r="F653" i="1"/>
  <c r="F645" i="1"/>
  <c r="F639" i="1"/>
  <c r="F640" i="1"/>
  <c r="F641" i="1"/>
  <c r="F638" i="1"/>
  <c r="F623" i="1"/>
  <c r="F624" i="1"/>
  <c r="F625" i="1"/>
  <c r="F626" i="1"/>
  <c r="F627" i="1"/>
  <c r="F628" i="1"/>
  <c r="F629" i="1"/>
  <c r="F630" i="1"/>
  <c r="F631" i="1"/>
  <c r="F632" i="1"/>
  <c r="F633" i="1"/>
  <c r="F634" i="1"/>
  <c r="F622" i="1"/>
  <c r="F610" i="1"/>
  <c r="F611" i="1"/>
  <c r="F612" i="1"/>
  <c r="F613" i="1"/>
  <c r="F614" i="1"/>
  <c r="F615" i="1"/>
  <c r="F616" i="1"/>
  <c r="F617" i="1"/>
  <c r="F618" i="1"/>
  <c r="F609" i="1"/>
  <c r="F603" i="1"/>
  <c r="F604" i="1"/>
  <c r="F605" i="1"/>
  <c r="F601" i="1"/>
  <c r="F598" i="1"/>
  <c r="F587" i="1"/>
  <c r="F588" i="1"/>
  <c r="F589" i="1"/>
  <c r="F569" i="1"/>
  <c r="F570" i="1"/>
  <c r="F571" i="1"/>
  <c r="F552" i="1"/>
  <c r="F553" i="1"/>
  <c r="F554" i="1"/>
  <c r="F535" i="1"/>
  <c r="F536" i="1"/>
  <c r="F537" i="1"/>
  <c r="F518" i="1"/>
  <c r="F519" i="1"/>
  <c r="F520" i="1"/>
  <c r="F508" i="1"/>
  <c r="F499" i="1"/>
  <c r="F500" i="1"/>
  <c r="F501" i="1"/>
  <c r="F502" i="1"/>
  <c r="F503" i="1"/>
  <c r="F504" i="1"/>
  <c r="F498" i="1"/>
  <c r="F490" i="1"/>
  <c r="F491" i="1"/>
  <c r="F492" i="1"/>
  <c r="F472" i="1"/>
  <c r="F473" i="1"/>
  <c r="F474" i="1"/>
  <c r="F476" i="1"/>
  <c r="F462" i="1"/>
  <c r="F453" i="1"/>
  <c r="F454" i="1"/>
  <c r="F455" i="1"/>
  <c r="F443" i="1"/>
  <c r="F435" i="1"/>
  <c r="F436" i="1"/>
  <c r="F437" i="1"/>
  <c r="F425" i="1"/>
  <c r="F417" i="1"/>
  <c r="F418" i="1"/>
  <c r="F419" i="1"/>
  <c r="F407" i="1"/>
  <c r="F399" i="1"/>
  <c r="F400" i="1"/>
  <c r="F401" i="1"/>
  <c r="F389" i="1"/>
  <c r="F381" i="1"/>
  <c r="F382" i="1"/>
  <c r="F383" i="1"/>
  <c r="F371" i="1"/>
  <c r="F362" i="1"/>
  <c r="F363" i="1"/>
  <c r="F364" i="1"/>
  <c r="F366" i="1"/>
  <c r="F343" i="1"/>
  <c r="F344" i="1"/>
  <c r="F345" i="1"/>
  <c r="F347" i="1"/>
  <c r="F324" i="1"/>
  <c r="F325" i="1"/>
  <c r="F326" i="1"/>
  <c r="F328" i="1"/>
  <c r="F314" i="1"/>
  <c r="F304" i="1"/>
  <c r="F305" i="1"/>
  <c r="F306" i="1"/>
  <c r="F308" i="1"/>
  <c r="F294" i="1"/>
  <c r="F284" i="1"/>
  <c r="F285" i="1"/>
  <c r="F286" i="1"/>
  <c r="F288" i="1"/>
  <c r="F274" i="1"/>
  <c r="F264" i="1"/>
  <c r="F265" i="1"/>
  <c r="F266" i="1"/>
  <c r="F268" i="1"/>
  <c r="F254" i="1"/>
  <c r="F244" i="1"/>
  <c r="F245" i="1"/>
  <c r="F246" i="1"/>
  <c r="F248" i="1"/>
  <c r="F234" i="1"/>
  <c r="F224" i="1"/>
  <c r="F225" i="1"/>
  <c r="F226" i="1"/>
  <c r="F228" i="1"/>
  <c r="F214" i="1"/>
  <c r="F204" i="1"/>
  <c r="F205" i="1"/>
  <c r="F206" i="1"/>
  <c r="F208" i="1"/>
  <c r="F194" i="1"/>
  <c r="F193" i="1"/>
  <c r="F185" i="1"/>
  <c r="F186" i="1"/>
  <c r="F187" i="1"/>
  <c r="F175" i="1"/>
  <c r="F167" i="1"/>
  <c r="F168" i="1"/>
  <c r="F169" i="1"/>
  <c r="F157" i="1"/>
  <c r="F149" i="1"/>
  <c r="F150" i="1"/>
  <c r="F151" i="1"/>
  <c r="F139" i="1"/>
  <c r="F131" i="1"/>
  <c r="F132" i="1"/>
  <c r="F133" i="1"/>
  <c r="F121" i="1"/>
  <c r="F112" i="1"/>
  <c r="F113" i="1"/>
  <c r="F114" i="1"/>
  <c r="F116" i="1"/>
  <c r="F102" i="1"/>
  <c r="F94" i="1"/>
  <c r="F95" i="1"/>
  <c r="F96" i="1"/>
  <c r="F84" i="1"/>
  <c r="F76" i="1"/>
  <c r="F77" i="1"/>
  <c r="F78" i="1"/>
  <c r="F59" i="1"/>
  <c r="F60" i="1"/>
  <c r="F61" i="1"/>
  <c r="F32" i="1"/>
  <c r="F42" i="1"/>
  <c r="F43" i="1"/>
  <c r="F44" i="1"/>
  <c r="F14" i="1"/>
  <c r="F24" i="1"/>
  <c r="F25" i="1"/>
  <c r="F26" i="1"/>
  <c r="F10" i="1"/>
  <c r="F11" i="1" s="1"/>
  <c r="F14" i="16"/>
  <c r="F15" i="16"/>
  <c r="F16" i="16"/>
  <c r="F17" i="16"/>
  <c r="F13" i="16"/>
  <c r="F18" i="16" s="1"/>
  <c r="F7" i="16"/>
  <c r="F8" i="16"/>
  <c r="F9" i="16"/>
  <c r="F6" i="16"/>
  <c r="F10" i="16" s="1"/>
  <c r="F19" i="16" l="1"/>
  <c r="F287" i="43"/>
  <c r="F308" i="43" s="1"/>
  <c r="F133" i="37"/>
  <c r="F27" i="34"/>
  <c r="F40" i="5"/>
  <c r="F41" i="5" s="1"/>
  <c r="F77" i="7"/>
  <c r="F78" i="7" s="1"/>
  <c r="F196" i="37"/>
  <c r="F114" i="37"/>
  <c r="F93" i="37"/>
  <c r="F24" i="37"/>
  <c r="F154" i="37"/>
  <c r="F175" i="37"/>
  <c r="F217" i="37"/>
  <c r="F183" i="43"/>
  <c r="F304" i="43" s="1"/>
  <c r="F29" i="43"/>
  <c r="F295" i="43" s="1"/>
  <c r="F93" i="43"/>
  <c r="F300" i="43" s="1"/>
  <c r="F261" i="43"/>
  <c r="F307" i="43" s="1"/>
  <c r="F42" i="43"/>
  <c r="F296" i="43" s="1"/>
  <c r="F105" i="43"/>
  <c r="F301" i="43" s="1"/>
  <c r="F131" i="43"/>
  <c r="F302" i="43" s="1"/>
  <c r="F235" i="43"/>
  <c r="F306" i="43" s="1"/>
  <c r="F80" i="43"/>
  <c r="F299" i="43" s="1"/>
  <c r="F157" i="43"/>
  <c r="F303" i="43" s="1"/>
  <c r="F55" i="43"/>
  <c r="F297" i="43" s="1"/>
  <c r="F227" i="34"/>
  <c r="F173" i="34"/>
  <c r="F67" i="34"/>
  <c r="F78" i="18"/>
  <c r="F79" i="18" s="1"/>
  <c r="F23" i="2"/>
  <c r="F40" i="2" s="1"/>
  <c r="F1102" i="1"/>
  <c r="F122" i="34"/>
  <c r="F281" i="34"/>
  <c r="F1567" i="1"/>
  <c r="F1416" i="1"/>
  <c r="F1561" i="1"/>
  <c r="F735" i="1"/>
  <c r="F752" i="1"/>
  <c r="F783" i="1"/>
  <c r="F869" i="1"/>
  <c r="F900" i="1"/>
  <c r="F1040" i="1"/>
  <c r="F1302" i="1"/>
  <c r="F686" i="1"/>
  <c r="F699" i="1"/>
  <c r="F1096" i="1"/>
  <c r="F1283" i="1"/>
  <c r="F635" i="1"/>
  <c r="F1114" i="1"/>
  <c r="F642" i="1"/>
  <c r="F773" i="1"/>
  <c r="F828" i="1"/>
  <c r="F1007" i="1"/>
  <c r="F1132" i="1"/>
  <c r="F1148" i="1"/>
  <c r="F1235" i="1"/>
  <c r="F1255" i="1"/>
  <c r="F1277" i="1"/>
  <c r="F1346" i="1"/>
  <c r="F1365" i="1"/>
  <c r="F1387" i="1"/>
  <c r="F1394" i="1"/>
  <c r="F1493" i="1"/>
  <c r="F1555" i="1"/>
  <c r="F1584" i="1"/>
  <c r="F671" i="1"/>
  <c r="F839" i="1"/>
  <c r="F889" i="1"/>
  <c r="F932" i="1"/>
  <c r="F939" i="1"/>
  <c r="F950" i="1"/>
  <c r="F961" i="1"/>
  <c r="F1027" i="1"/>
  <c r="F1056" i="1"/>
  <c r="F1120" i="1"/>
  <c r="F1178" i="1"/>
  <c r="F1189" i="1"/>
  <c r="F1200" i="1"/>
  <c r="F1213" i="1"/>
  <c r="F1271" i="1"/>
  <c r="F1476" i="1"/>
  <c r="F1543" i="1"/>
  <c r="F987" i="1"/>
  <c r="F619" i="1"/>
  <c r="F654" i="1"/>
  <c r="F808" i="1"/>
  <c r="F910" i="1"/>
  <c r="F1076" i="1"/>
  <c r="F1265" i="1"/>
  <c r="F1433" i="1"/>
  <c r="F1442" i="1"/>
  <c r="F1510" i="1"/>
  <c r="F1219" i="1"/>
  <c r="F1376" i="1"/>
  <c r="F792" i="1"/>
  <c r="F921" i="1"/>
  <c r="F1158" i="1"/>
  <c r="F1338" i="1"/>
  <c r="F1407" i="1"/>
  <c r="F1458" i="1"/>
  <c r="F1526" i="1"/>
  <c r="F851" i="1"/>
  <c r="F311" i="43" l="1"/>
  <c r="C10" i="33" s="1"/>
  <c r="D586" i="1"/>
  <c r="F586" i="1" s="1"/>
  <c r="D585" i="1"/>
  <c r="F585" i="1" s="1"/>
  <c r="D583" i="1"/>
  <c r="F583" i="1" s="1"/>
  <c r="D582" i="1"/>
  <c r="F582" i="1" s="1"/>
  <c r="D581" i="1"/>
  <c r="D580" i="1"/>
  <c r="F580" i="1" s="1"/>
  <c r="D579" i="1"/>
  <c r="F579" i="1" s="1"/>
  <c r="D578" i="1"/>
  <c r="F578" i="1" s="1"/>
  <c r="D577" i="1"/>
  <c r="F577" i="1" s="1"/>
  <c r="D560" i="1"/>
  <c r="F560" i="1" s="1"/>
  <c r="D584" i="1" l="1"/>
  <c r="F584" i="1" s="1"/>
  <c r="F581" i="1"/>
  <c r="D590" i="1"/>
  <c r="F590" i="1" s="1"/>
  <c r="D591" i="1" l="1"/>
  <c r="F591" i="1" s="1"/>
  <c r="F592" i="1" s="1"/>
  <c r="D568" i="1" l="1"/>
  <c r="F568" i="1" s="1"/>
  <c r="D567" i="1"/>
  <c r="F567" i="1" s="1"/>
  <c r="D565" i="1"/>
  <c r="F565" i="1" s="1"/>
  <c r="D564" i="1"/>
  <c r="F564" i="1" s="1"/>
  <c r="D563" i="1"/>
  <c r="F563" i="1" s="1"/>
  <c r="D562" i="1"/>
  <c r="F562" i="1" s="1"/>
  <c r="D561" i="1"/>
  <c r="F561" i="1" s="1"/>
  <c r="D551" i="1"/>
  <c r="F551" i="1" s="1"/>
  <c r="D550" i="1"/>
  <c r="F550" i="1" s="1"/>
  <c r="D548" i="1"/>
  <c r="F548" i="1" s="1"/>
  <c r="D547" i="1"/>
  <c r="F547" i="1" s="1"/>
  <c r="D546" i="1"/>
  <c r="F546" i="1" s="1"/>
  <c r="D545" i="1"/>
  <c r="F545" i="1" s="1"/>
  <c r="D544" i="1"/>
  <c r="F544" i="1" s="1"/>
  <c r="D543" i="1"/>
  <c r="F543" i="1" s="1"/>
  <c r="D534" i="1"/>
  <c r="F534" i="1" s="1"/>
  <c r="D533" i="1"/>
  <c r="F533" i="1" s="1"/>
  <c r="D531" i="1"/>
  <c r="F531" i="1" s="1"/>
  <c r="D530" i="1"/>
  <c r="F530" i="1" s="1"/>
  <c r="D529" i="1"/>
  <c r="F529" i="1" s="1"/>
  <c r="D528" i="1"/>
  <c r="F528" i="1" s="1"/>
  <c r="D527" i="1"/>
  <c r="F527" i="1" s="1"/>
  <c r="D526" i="1"/>
  <c r="F526" i="1" s="1"/>
  <c r="D572" i="1" l="1"/>
  <c r="F572" i="1" s="1"/>
  <c r="D566" i="1"/>
  <c r="F566" i="1" s="1"/>
  <c r="D538" i="1"/>
  <c r="F538" i="1" s="1"/>
  <c r="D549" i="1"/>
  <c r="F549" i="1" s="1"/>
  <c r="D555" i="1"/>
  <c r="F555" i="1" s="1"/>
  <c r="D532" i="1"/>
  <c r="F532" i="1" s="1"/>
  <c r="D573" i="1" l="1"/>
  <c r="F573" i="1" s="1"/>
  <c r="F574" i="1" s="1"/>
  <c r="D539" i="1"/>
  <c r="F539" i="1" s="1"/>
  <c r="F540" i="1" s="1"/>
  <c r="D556" i="1"/>
  <c r="F556" i="1" s="1"/>
  <c r="F557" i="1" s="1"/>
  <c r="D302" i="34" l="1"/>
  <c r="F302" i="34" s="1"/>
  <c r="D299" i="34"/>
  <c r="F299" i="34" s="1"/>
  <c r="D294" i="34"/>
  <c r="F294" i="34" s="1"/>
  <c r="F296" i="34" s="1"/>
  <c r="D285" i="34"/>
  <c r="D272" i="34"/>
  <c r="F272" i="34" s="1"/>
  <c r="D271" i="34"/>
  <c r="F271" i="34" s="1"/>
  <c r="D270" i="34"/>
  <c r="F270" i="34" s="1"/>
  <c r="D269" i="34"/>
  <c r="F269" i="34" s="1"/>
  <c r="D268" i="34"/>
  <c r="F268" i="34" s="1"/>
  <c r="D262" i="34"/>
  <c r="D248" i="34"/>
  <c r="F248" i="34" s="1"/>
  <c r="D245" i="34"/>
  <c r="F245" i="34" s="1"/>
  <c r="F249" i="34" s="1"/>
  <c r="D240" i="34"/>
  <c r="F240" i="34" s="1"/>
  <c r="F242" i="34" s="1"/>
  <c r="D231" i="34"/>
  <c r="D218" i="34"/>
  <c r="F218" i="34" s="1"/>
  <c r="D217" i="34"/>
  <c r="F217" i="34" s="1"/>
  <c r="D216" i="34"/>
  <c r="F216" i="34" s="1"/>
  <c r="D215" i="34"/>
  <c r="F215" i="34" s="1"/>
  <c r="D214" i="34"/>
  <c r="F214" i="34" s="1"/>
  <c r="D208" i="34"/>
  <c r="D194" i="34"/>
  <c r="F194" i="34" s="1"/>
  <c r="D191" i="34"/>
  <c r="F191" i="34" s="1"/>
  <c r="D186" i="34"/>
  <c r="F186" i="34" s="1"/>
  <c r="F188" i="34" s="1"/>
  <c r="F177" i="34"/>
  <c r="D164" i="34"/>
  <c r="F164" i="34" s="1"/>
  <c r="D163" i="34"/>
  <c r="F163" i="34" s="1"/>
  <c r="D162" i="34"/>
  <c r="F162" i="34" s="1"/>
  <c r="D161" i="34"/>
  <c r="F161" i="34" s="1"/>
  <c r="D160" i="34"/>
  <c r="F160" i="34" s="1"/>
  <c r="D154" i="34"/>
  <c r="D140" i="34"/>
  <c r="F140" i="34" s="1"/>
  <c r="D137" i="34"/>
  <c r="F137" i="34" s="1"/>
  <c r="D133" i="34"/>
  <c r="F133" i="34" s="1"/>
  <c r="F134" i="34" s="1"/>
  <c r="D126" i="34"/>
  <c r="D113" i="34"/>
  <c r="F113" i="34" s="1"/>
  <c r="D112" i="34"/>
  <c r="F112" i="34" s="1"/>
  <c r="D111" i="34"/>
  <c r="F111" i="34" s="1"/>
  <c r="D110" i="34"/>
  <c r="F110" i="34" s="1"/>
  <c r="D109" i="34"/>
  <c r="F109" i="34" s="1"/>
  <c r="D102" i="34"/>
  <c r="F102" i="34" s="1"/>
  <c r="F104" i="34" s="1"/>
  <c r="F144" i="34" s="1"/>
  <c r="D88" i="34"/>
  <c r="F88" i="34" s="1"/>
  <c r="D85" i="34"/>
  <c r="F85" i="34" s="1"/>
  <c r="D81" i="34"/>
  <c r="F81" i="34" s="1"/>
  <c r="D80" i="34"/>
  <c r="F80" i="34" s="1"/>
  <c r="D75" i="34"/>
  <c r="F75" i="34" s="1"/>
  <c r="D71" i="34"/>
  <c r="F71" i="34" s="1"/>
  <c r="D59" i="34"/>
  <c r="F59" i="34" s="1"/>
  <c r="D57" i="34"/>
  <c r="D56" i="34"/>
  <c r="F56" i="34" s="1"/>
  <c r="D55" i="34"/>
  <c r="F55" i="34" s="1"/>
  <c r="D54" i="34"/>
  <c r="F54" i="34" s="1"/>
  <c r="D52" i="34"/>
  <c r="F52" i="34" s="1"/>
  <c r="D51" i="34"/>
  <c r="F51" i="34" s="1"/>
  <c r="D47" i="34"/>
  <c r="F47" i="34" s="1"/>
  <c r="D46" i="34"/>
  <c r="F46" i="34" s="1"/>
  <c r="D45" i="34"/>
  <c r="F45" i="34" s="1"/>
  <c r="D44" i="34"/>
  <c r="D37" i="34"/>
  <c r="F37" i="34" s="1"/>
  <c r="F39" i="34" s="1"/>
  <c r="F82" i="34" l="1"/>
  <c r="F141" i="34"/>
  <c r="F303" i="34"/>
  <c r="F57" i="34"/>
  <c r="F89" i="34"/>
  <c r="F97" i="34" s="1"/>
  <c r="D127" i="34"/>
  <c r="F127" i="34" s="1"/>
  <c r="F126" i="34"/>
  <c r="F154" i="34"/>
  <c r="F155" i="34" s="1"/>
  <c r="F198" i="34" s="1"/>
  <c r="F195" i="34"/>
  <c r="F203" i="34" s="1"/>
  <c r="D234" i="34"/>
  <c r="F234" i="34" s="1"/>
  <c r="F231" i="34"/>
  <c r="F262" i="34"/>
  <c r="F263" i="34" s="1"/>
  <c r="F306" i="34" s="1"/>
  <c r="F208" i="34"/>
  <c r="F209" i="34" s="1"/>
  <c r="F252" i="34" s="1"/>
  <c r="D288" i="34"/>
  <c r="F288" i="34" s="1"/>
  <c r="F285" i="34"/>
  <c r="D50" i="34"/>
  <c r="F50" i="34" s="1"/>
  <c r="F44" i="34"/>
  <c r="D273" i="34"/>
  <c r="F273" i="34" s="1"/>
  <c r="F275" i="34" s="1"/>
  <c r="F254" i="34"/>
  <c r="F257" i="34"/>
  <c r="D219" i="34"/>
  <c r="F219" i="34" s="1"/>
  <c r="F221" i="34" s="1"/>
  <c r="F310" i="34"/>
  <c r="F308" i="34"/>
  <c r="F311" i="34"/>
  <c r="F256" i="34"/>
  <c r="F202" i="34"/>
  <c r="F92" i="34"/>
  <c r="F200" i="34"/>
  <c r="D165" i="34"/>
  <c r="F165" i="34" s="1"/>
  <c r="F167" i="34" s="1"/>
  <c r="F149" i="34"/>
  <c r="F146" i="34"/>
  <c r="F58" i="34"/>
  <c r="F94" i="34"/>
  <c r="F96" i="34"/>
  <c r="F148" i="34"/>
  <c r="D114" i="34"/>
  <c r="F114" i="34" s="1"/>
  <c r="F116" i="34" s="1"/>
  <c r="F145" i="34" s="1"/>
  <c r="D73" i="34"/>
  <c r="D60" i="34"/>
  <c r="F60" i="34" s="1"/>
  <c r="F129" i="34" l="1"/>
  <c r="F147" i="34" s="1"/>
  <c r="F150" i="34" s="1"/>
  <c r="F318" i="34" s="1"/>
  <c r="F61" i="34"/>
  <c r="F93" i="34" s="1"/>
  <c r="F290" i="34"/>
  <c r="F309" i="34" s="1"/>
  <c r="F180" i="34"/>
  <c r="F182" i="34" s="1"/>
  <c r="F201" i="34" s="1"/>
  <c r="F73" i="34"/>
  <c r="F76" i="34" s="1"/>
  <c r="F95" i="34" s="1"/>
  <c r="F236" i="34"/>
  <c r="F255" i="34" s="1"/>
  <c r="F199" i="34"/>
  <c r="F307" i="34"/>
  <c r="F312" i="34" s="1"/>
  <c r="F321" i="34" s="1"/>
  <c r="F253" i="34"/>
  <c r="F258" i="34" l="1"/>
  <c r="F320" i="34" s="1"/>
  <c r="F98" i="34"/>
  <c r="F317" i="34" s="1"/>
  <c r="F204" i="34"/>
  <c r="F319" i="34" s="1"/>
  <c r="D9" i="34"/>
  <c r="F9" i="34" s="1"/>
  <c r="D21" i="34" l="1"/>
  <c r="F21" i="34" s="1"/>
  <c r="F22" i="34" s="1"/>
  <c r="D11" i="34" l="1"/>
  <c r="F11" i="34" s="1"/>
  <c r="D15" i="34"/>
  <c r="F15" i="34" s="1"/>
  <c r="D12" i="34"/>
  <c r="F12" i="34" s="1"/>
  <c r="D14" i="34"/>
  <c r="F14" i="34" s="1"/>
  <c r="D13" i="34"/>
  <c r="F13" i="34" s="1"/>
  <c r="F32" i="34" l="1"/>
  <c r="D16" i="34"/>
  <c r="F16" i="34" s="1"/>
  <c r="F17" i="34" s="1"/>
  <c r="F30" i="34" l="1"/>
  <c r="F33" i="34" s="1"/>
  <c r="F31" i="34"/>
  <c r="D223" i="1"/>
  <c r="F223" i="1" s="1"/>
  <c r="D222" i="1"/>
  <c r="F222" i="1" s="1"/>
  <c r="D220" i="1"/>
  <c r="F220" i="1" s="1"/>
  <c r="D219" i="1"/>
  <c r="F219" i="1" s="1"/>
  <c r="D218" i="1"/>
  <c r="F218" i="1" s="1"/>
  <c r="D217" i="1"/>
  <c r="F217" i="1" s="1"/>
  <c r="D216" i="1"/>
  <c r="F216" i="1" s="1"/>
  <c r="D215" i="1"/>
  <c r="F215" i="1" s="1"/>
  <c r="F213" i="1"/>
  <c r="D517" i="1"/>
  <c r="F517" i="1" s="1"/>
  <c r="D516" i="1"/>
  <c r="F516" i="1" s="1"/>
  <c r="D514" i="1"/>
  <c r="F514" i="1" s="1"/>
  <c r="D513" i="1"/>
  <c r="F513" i="1" s="1"/>
  <c r="D512" i="1"/>
  <c r="F512" i="1" s="1"/>
  <c r="D511" i="1"/>
  <c r="F511" i="1" s="1"/>
  <c r="D510" i="1"/>
  <c r="F510" i="1" s="1"/>
  <c r="D509" i="1"/>
  <c r="F509" i="1" s="1"/>
  <c r="F505" i="1"/>
  <c r="D489" i="1"/>
  <c r="F489" i="1" s="1"/>
  <c r="D488" i="1"/>
  <c r="F488" i="1" s="1"/>
  <c r="D486" i="1"/>
  <c r="F486" i="1" s="1"/>
  <c r="D485" i="1"/>
  <c r="F485" i="1" s="1"/>
  <c r="D484" i="1"/>
  <c r="F484" i="1" s="1"/>
  <c r="D483" i="1"/>
  <c r="F483" i="1" s="1"/>
  <c r="D482" i="1"/>
  <c r="F482" i="1" s="1"/>
  <c r="D481" i="1"/>
  <c r="F481" i="1" s="1"/>
  <c r="D471" i="1"/>
  <c r="F471" i="1" s="1"/>
  <c r="D470" i="1"/>
  <c r="F470" i="1" s="1"/>
  <c r="D468" i="1"/>
  <c r="F468" i="1" s="1"/>
  <c r="D467" i="1"/>
  <c r="F467" i="1" s="1"/>
  <c r="D466" i="1"/>
  <c r="F466" i="1" s="1"/>
  <c r="D465" i="1"/>
  <c r="F465" i="1" s="1"/>
  <c r="D464" i="1"/>
  <c r="F464" i="1" s="1"/>
  <c r="D463" i="1"/>
  <c r="F463" i="1" s="1"/>
  <c r="F461" i="1"/>
  <c r="D452" i="1"/>
  <c r="F452" i="1" s="1"/>
  <c r="D451" i="1"/>
  <c r="F451" i="1" s="1"/>
  <c r="D449" i="1"/>
  <c r="F449" i="1" s="1"/>
  <c r="D448" i="1"/>
  <c r="F448" i="1" s="1"/>
  <c r="D447" i="1"/>
  <c r="F447" i="1" s="1"/>
  <c r="D446" i="1"/>
  <c r="F446" i="1" s="1"/>
  <c r="D445" i="1"/>
  <c r="F445" i="1" s="1"/>
  <c r="D444" i="1"/>
  <c r="F444" i="1" s="1"/>
  <c r="D434" i="1"/>
  <c r="F434" i="1" s="1"/>
  <c r="D433" i="1"/>
  <c r="F433" i="1" s="1"/>
  <c r="D431" i="1"/>
  <c r="F431" i="1" s="1"/>
  <c r="D430" i="1"/>
  <c r="F430" i="1" s="1"/>
  <c r="D429" i="1"/>
  <c r="F429" i="1" s="1"/>
  <c r="D428" i="1"/>
  <c r="F428" i="1" s="1"/>
  <c r="D427" i="1"/>
  <c r="F427" i="1" s="1"/>
  <c r="D426" i="1"/>
  <c r="F426" i="1" s="1"/>
  <c r="D416" i="1"/>
  <c r="F416" i="1" s="1"/>
  <c r="D415" i="1"/>
  <c r="F415" i="1" s="1"/>
  <c r="D413" i="1"/>
  <c r="F413" i="1" s="1"/>
  <c r="D412" i="1"/>
  <c r="F412" i="1" s="1"/>
  <c r="D411" i="1"/>
  <c r="F411" i="1" s="1"/>
  <c r="D410" i="1"/>
  <c r="F410" i="1" s="1"/>
  <c r="D409" i="1"/>
  <c r="F409" i="1" s="1"/>
  <c r="D408" i="1"/>
  <c r="F408" i="1" s="1"/>
  <c r="D398" i="1"/>
  <c r="F398" i="1" s="1"/>
  <c r="D397" i="1"/>
  <c r="F397" i="1" s="1"/>
  <c r="D395" i="1"/>
  <c r="F395" i="1" s="1"/>
  <c r="D394" i="1"/>
  <c r="F394" i="1" s="1"/>
  <c r="D393" i="1"/>
  <c r="F393" i="1" s="1"/>
  <c r="D392" i="1"/>
  <c r="F392" i="1" s="1"/>
  <c r="D391" i="1"/>
  <c r="F391" i="1" s="1"/>
  <c r="D390" i="1"/>
  <c r="F390" i="1" s="1"/>
  <c r="D380" i="1"/>
  <c r="F380" i="1" s="1"/>
  <c r="D379" i="1"/>
  <c r="F379" i="1" s="1"/>
  <c r="D377" i="1"/>
  <c r="F377" i="1" s="1"/>
  <c r="D376" i="1"/>
  <c r="F376" i="1" s="1"/>
  <c r="D375" i="1"/>
  <c r="F375" i="1" s="1"/>
  <c r="D374" i="1"/>
  <c r="F374" i="1" s="1"/>
  <c r="D373" i="1"/>
  <c r="F373" i="1" s="1"/>
  <c r="D372" i="1"/>
  <c r="F372" i="1" s="1"/>
  <c r="D361" i="1"/>
  <c r="F361" i="1" s="1"/>
  <c r="D360" i="1"/>
  <c r="F360" i="1" s="1"/>
  <c r="D358" i="1"/>
  <c r="F358" i="1" s="1"/>
  <c r="D357" i="1"/>
  <c r="F357" i="1" s="1"/>
  <c r="D356" i="1"/>
  <c r="F356" i="1" s="1"/>
  <c r="D355" i="1"/>
  <c r="F355" i="1" s="1"/>
  <c r="D354" i="1"/>
  <c r="F354" i="1" s="1"/>
  <c r="D353" i="1"/>
  <c r="F353" i="1" s="1"/>
  <c r="F352" i="1"/>
  <c r="D342" i="1"/>
  <c r="F342" i="1" s="1"/>
  <c r="D341" i="1"/>
  <c r="F341" i="1" s="1"/>
  <c r="D339" i="1"/>
  <c r="F339" i="1" s="1"/>
  <c r="D338" i="1"/>
  <c r="F338" i="1" s="1"/>
  <c r="D337" i="1"/>
  <c r="F337" i="1" s="1"/>
  <c r="D336" i="1"/>
  <c r="F336" i="1" s="1"/>
  <c r="D335" i="1"/>
  <c r="F335" i="1" s="1"/>
  <c r="D334" i="1"/>
  <c r="F334" i="1" s="1"/>
  <c r="F333" i="1"/>
  <c r="D323" i="1"/>
  <c r="F323" i="1" s="1"/>
  <c r="D322" i="1"/>
  <c r="F322" i="1" s="1"/>
  <c r="D320" i="1"/>
  <c r="F320" i="1" s="1"/>
  <c r="D319" i="1"/>
  <c r="F319" i="1" s="1"/>
  <c r="D318" i="1"/>
  <c r="F318" i="1" s="1"/>
  <c r="D317" i="1"/>
  <c r="F317" i="1" s="1"/>
  <c r="D316" i="1"/>
  <c r="F316" i="1" s="1"/>
  <c r="D315" i="1"/>
  <c r="F315" i="1" s="1"/>
  <c r="F313" i="1"/>
  <c r="D303" i="1"/>
  <c r="F303" i="1" s="1"/>
  <c r="D302" i="1"/>
  <c r="F302" i="1" s="1"/>
  <c r="D300" i="1"/>
  <c r="F300" i="1" s="1"/>
  <c r="D299" i="1"/>
  <c r="F299" i="1" s="1"/>
  <c r="D298" i="1"/>
  <c r="F298" i="1" s="1"/>
  <c r="D297" i="1"/>
  <c r="F297" i="1" s="1"/>
  <c r="D296" i="1"/>
  <c r="F296" i="1" s="1"/>
  <c r="D295" i="1"/>
  <c r="F295" i="1" s="1"/>
  <c r="F293" i="1"/>
  <c r="F602" i="1"/>
  <c r="F606" i="1" s="1"/>
  <c r="D283" i="1"/>
  <c r="F283" i="1" s="1"/>
  <c r="D282" i="1"/>
  <c r="F282" i="1" s="1"/>
  <c r="D280" i="1"/>
  <c r="F280" i="1" s="1"/>
  <c r="D279" i="1"/>
  <c r="F279" i="1" s="1"/>
  <c r="D278" i="1"/>
  <c r="F278" i="1" s="1"/>
  <c r="D277" i="1"/>
  <c r="F277" i="1" s="1"/>
  <c r="D276" i="1"/>
  <c r="F276" i="1" s="1"/>
  <c r="D275" i="1"/>
  <c r="F275" i="1" s="1"/>
  <c r="F273" i="1"/>
  <c r="D263" i="1"/>
  <c r="F263" i="1" s="1"/>
  <c r="D262" i="1"/>
  <c r="F262" i="1" s="1"/>
  <c r="D260" i="1"/>
  <c r="F260" i="1" s="1"/>
  <c r="D259" i="1"/>
  <c r="F259" i="1" s="1"/>
  <c r="D258" i="1"/>
  <c r="F258" i="1" s="1"/>
  <c r="D257" i="1"/>
  <c r="F257" i="1" s="1"/>
  <c r="D256" i="1"/>
  <c r="F256" i="1" s="1"/>
  <c r="D255" i="1"/>
  <c r="F255" i="1" s="1"/>
  <c r="F253" i="1"/>
  <c r="D243" i="1"/>
  <c r="F243" i="1" s="1"/>
  <c r="D242" i="1"/>
  <c r="F242" i="1" s="1"/>
  <c r="D240" i="1"/>
  <c r="F240" i="1" s="1"/>
  <c r="D239" i="1"/>
  <c r="F239" i="1" s="1"/>
  <c r="D238" i="1"/>
  <c r="F238" i="1" s="1"/>
  <c r="D237" i="1"/>
  <c r="F237" i="1" s="1"/>
  <c r="D236" i="1"/>
  <c r="F236" i="1" s="1"/>
  <c r="D235" i="1"/>
  <c r="F235" i="1" s="1"/>
  <c r="F233" i="1"/>
  <c r="D203" i="1"/>
  <c r="F203" i="1" s="1"/>
  <c r="D202" i="1"/>
  <c r="F202" i="1" s="1"/>
  <c r="D200" i="1"/>
  <c r="F200" i="1" s="1"/>
  <c r="D199" i="1"/>
  <c r="F199" i="1" s="1"/>
  <c r="D198" i="1"/>
  <c r="F198" i="1" s="1"/>
  <c r="D197" i="1"/>
  <c r="F197" i="1" s="1"/>
  <c r="D196" i="1"/>
  <c r="F196" i="1" s="1"/>
  <c r="D195" i="1"/>
  <c r="F195" i="1" s="1"/>
  <c r="D184" i="1"/>
  <c r="F184" i="1" s="1"/>
  <c r="D183" i="1"/>
  <c r="F183" i="1" s="1"/>
  <c r="D181" i="1"/>
  <c r="F181" i="1" s="1"/>
  <c r="D180" i="1"/>
  <c r="F180" i="1" s="1"/>
  <c r="D179" i="1"/>
  <c r="F179" i="1" s="1"/>
  <c r="D178" i="1"/>
  <c r="F178" i="1" s="1"/>
  <c r="D177" i="1"/>
  <c r="F177" i="1" s="1"/>
  <c r="D176" i="1"/>
  <c r="F176" i="1" s="1"/>
  <c r="D166" i="1"/>
  <c r="F166" i="1" s="1"/>
  <c r="D165" i="1"/>
  <c r="F165" i="1" s="1"/>
  <c r="D163" i="1"/>
  <c r="F163" i="1" s="1"/>
  <c r="D162" i="1"/>
  <c r="F162" i="1" s="1"/>
  <c r="D161" i="1"/>
  <c r="F161" i="1" s="1"/>
  <c r="D160" i="1"/>
  <c r="F160" i="1" s="1"/>
  <c r="D159" i="1"/>
  <c r="F159" i="1" s="1"/>
  <c r="D158" i="1"/>
  <c r="F158" i="1" s="1"/>
  <c r="D148" i="1"/>
  <c r="F148" i="1" s="1"/>
  <c r="D147" i="1"/>
  <c r="F147" i="1" s="1"/>
  <c r="D145" i="1"/>
  <c r="F145" i="1" s="1"/>
  <c r="D144" i="1"/>
  <c r="F144" i="1" s="1"/>
  <c r="D143" i="1"/>
  <c r="F143" i="1" s="1"/>
  <c r="D142" i="1"/>
  <c r="F142" i="1" s="1"/>
  <c r="D141" i="1"/>
  <c r="F141" i="1" s="1"/>
  <c r="D140" i="1"/>
  <c r="F140" i="1" s="1"/>
  <c r="D130" i="1"/>
  <c r="F130" i="1" s="1"/>
  <c r="D129" i="1"/>
  <c r="F129" i="1" s="1"/>
  <c r="D127" i="1"/>
  <c r="F127" i="1" s="1"/>
  <c r="D126" i="1"/>
  <c r="F126" i="1" s="1"/>
  <c r="D125" i="1"/>
  <c r="F125" i="1" s="1"/>
  <c r="D124" i="1"/>
  <c r="F124" i="1" s="1"/>
  <c r="D123" i="1"/>
  <c r="F123" i="1" s="1"/>
  <c r="D122" i="1"/>
  <c r="F122" i="1" s="1"/>
  <c r="D111" i="1"/>
  <c r="F111" i="1" s="1"/>
  <c r="D110" i="1"/>
  <c r="F110" i="1" s="1"/>
  <c r="D108" i="1"/>
  <c r="F108" i="1" s="1"/>
  <c r="D107" i="1"/>
  <c r="F107" i="1" s="1"/>
  <c r="D106" i="1"/>
  <c r="F106" i="1" s="1"/>
  <c r="D105" i="1"/>
  <c r="F105" i="1" s="1"/>
  <c r="D104" i="1"/>
  <c r="F104" i="1" s="1"/>
  <c r="D103" i="1"/>
  <c r="F103" i="1" s="1"/>
  <c r="D93" i="1"/>
  <c r="F93" i="1" s="1"/>
  <c r="D92" i="1"/>
  <c r="F92" i="1" s="1"/>
  <c r="D90" i="1"/>
  <c r="F90" i="1" s="1"/>
  <c r="D89" i="1"/>
  <c r="F89" i="1" s="1"/>
  <c r="D88" i="1"/>
  <c r="F88" i="1" s="1"/>
  <c r="D87" i="1"/>
  <c r="F87" i="1" s="1"/>
  <c r="D86" i="1"/>
  <c r="F86" i="1" s="1"/>
  <c r="D85" i="1"/>
  <c r="F85" i="1" s="1"/>
  <c r="F316" i="34" l="1"/>
  <c r="F323" i="34" s="1"/>
  <c r="D475" i="1"/>
  <c r="F475" i="1" s="1"/>
  <c r="D227" i="1"/>
  <c r="F227" i="1" s="1"/>
  <c r="D402" i="1"/>
  <c r="F402" i="1" s="1"/>
  <c r="D221" i="1"/>
  <c r="F221" i="1" s="1"/>
  <c r="D420" i="1"/>
  <c r="F420" i="1" s="1"/>
  <c r="D97" i="1"/>
  <c r="F97" i="1" s="1"/>
  <c r="D146" i="1"/>
  <c r="F146" i="1" s="1"/>
  <c r="D109" i="1"/>
  <c r="F109" i="1" s="1"/>
  <c r="D134" i="1"/>
  <c r="F134" i="1" s="1"/>
  <c r="D164" i="1"/>
  <c r="F164" i="1" s="1"/>
  <c r="D188" i="1"/>
  <c r="F188" i="1" s="1"/>
  <c r="D91" i="1"/>
  <c r="F91" i="1" s="1"/>
  <c r="D115" i="1"/>
  <c r="F115" i="1" s="1"/>
  <c r="D170" i="1"/>
  <c r="F170" i="1" s="1"/>
  <c r="D247" i="1"/>
  <c r="F247" i="1" s="1"/>
  <c r="D241" i="1"/>
  <c r="F241" i="1" s="1"/>
  <c r="D128" i="1"/>
  <c r="F128" i="1" s="1"/>
  <c r="D182" i="1"/>
  <c r="F182" i="1" s="1"/>
  <c r="D396" i="1"/>
  <c r="F396" i="1" s="1"/>
  <c r="D515" i="1"/>
  <c r="F515" i="1" s="1"/>
  <c r="D521" i="1"/>
  <c r="F521" i="1" s="1"/>
  <c r="D487" i="1"/>
  <c r="F487" i="1" s="1"/>
  <c r="D493" i="1"/>
  <c r="F493" i="1" s="1"/>
  <c r="D450" i="1"/>
  <c r="F450" i="1" s="1"/>
  <c r="D456" i="1"/>
  <c r="F456" i="1" s="1"/>
  <c r="D432" i="1"/>
  <c r="F432" i="1" s="1"/>
  <c r="D469" i="1"/>
  <c r="F469" i="1" s="1"/>
  <c r="D438" i="1"/>
  <c r="F438" i="1" s="1"/>
  <c r="D414" i="1"/>
  <c r="F414" i="1" s="1"/>
  <c r="D384" i="1"/>
  <c r="F384" i="1" s="1"/>
  <c r="D359" i="1"/>
  <c r="F359" i="1" s="1"/>
  <c r="D365" i="1"/>
  <c r="F365" i="1" s="1"/>
  <c r="D340" i="1"/>
  <c r="F340" i="1" s="1"/>
  <c r="D346" i="1"/>
  <c r="F346" i="1" s="1"/>
  <c r="D321" i="1"/>
  <c r="F321" i="1" s="1"/>
  <c r="D327" i="1"/>
  <c r="F327" i="1" s="1"/>
  <c r="D301" i="1"/>
  <c r="F301" i="1" s="1"/>
  <c r="D307" i="1"/>
  <c r="F307" i="1" s="1"/>
  <c r="D281" i="1"/>
  <c r="F281" i="1" s="1"/>
  <c r="D287" i="1"/>
  <c r="F287" i="1" s="1"/>
  <c r="D201" i="1"/>
  <c r="F201" i="1" s="1"/>
  <c r="D207" i="1"/>
  <c r="F207" i="1" s="1"/>
  <c r="D152" i="1"/>
  <c r="F152" i="1" s="1"/>
  <c r="D378" i="1"/>
  <c r="F378" i="1" s="1"/>
  <c r="D261" i="1"/>
  <c r="F261" i="1" s="1"/>
  <c r="D267" i="1"/>
  <c r="F267" i="1" s="1"/>
  <c r="D75" i="1"/>
  <c r="F75" i="1" s="1"/>
  <c r="D74" i="1"/>
  <c r="F74" i="1" s="1"/>
  <c r="D72" i="1"/>
  <c r="F72" i="1" s="1"/>
  <c r="D71" i="1"/>
  <c r="F71" i="1" s="1"/>
  <c r="D70" i="1"/>
  <c r="F70" i="1" s="1"/>
  <c r="D69" i="1"/>
  <c r="F69" i="1" s="1"/>
  <c r="D68" i="1"/>
  <c r="F68" i="1" s="1"/>
  <c r="D67" i="1"/>
  <c r="F67" i="1" s="1"/>
  <c r="D58" i="1"/>
  <c r="F58" i="1" s="1"/>
  <c r="D57" i="1"/>
  <c r="F57" i="1" s="1"/>
  <c r="D55" i="1"/>
  <c r="F55" i="1" s="1"/>
  <c r="D54" i="1"/>
  <c r="F54" i="1" s="1"/>
  <c r="D53" i="1"/>
  <c r="F53" i="1" s="1"/>
  <c r="D52" i="1"/>
  <c r="F52" i="1" s="1"/>
  <c r="D51" i="1"/>
  <c r="F51" i="1" s="1"/>
  <c r="D50" i="1"/>
  <c r="F50" i="1" s="1"/>
  <c r="D41" i="1"/>
  <c r="F41" i="1" s="1"/>
  <c r="D40" i="1"/>
  <c r="F40" i="1" s="1"/>
  <c r="D38" i="1"/>
  <c r="F38" i="1" s="1"/>
  <c r="D37" i="1"/>
  <c r="F37" i="1" s="1"/>
  <c r="D36" i="1"/>
  <c r="F36" i="1" s="1"/>
  <c r="D35" i="1"/>
  <c r="F35" i="1" s="1"/>
  <c r="D34" i="1"/>
  <c r="F34" i="1" s="1"/>
  <c r="D33" i="1"/>
  <c r="F33" i="1" s="1"/>
  <c r="D289" i="1" l="1"/>
  <c r="F289" i="1" s="1"/>
  <c r="F290" i="1" s="1"/>
  <c r="D367" i="1"/>
  <c r="F367" i="1" s="1"/>
  <c r="F368" i="1" s="1"/>
  <c r="C7" i="33"/>
  <c r="D477" i="1"/>
  <c r="F477" i="1" s="1"/>
  <c r="F478" i="1" s="1"/>
  <c r="D98" i="1"/>
  <c r="F98" i="1" s="1"/>
  <c r="F99" i="1" s="1"/>
  <c r="D421" i="1"/>
  <c r="F421" i="1" s="1"/>
  <c r="F422" i="1" s="1"/>
  <c r="D229" i="1"/>
  <c r="F229" i="1" s="1"/>
  <c r="F230" i="1" s="1"/>
  <c r="D403" i="1"/>
  <c r="F403" i="1" s="1"/>
  <c r="F404" i="1" s="1"/>
  <c r="D189" i="1"/>
  <c r="F189" i="1" s="1"/>
  <c r="F190" i="1" s="1"/>
  <c r="D117" i="1"/>
  <c r="F117" i="1" s="1"/>
  <c r="F118" i="1" s="1"/>
  <c r="D329" i="1"/>
  <c r="F329" i="1" s="1"/>
  <c r="F330" i="1" s="1"/>
  <c r="D135" i="1"/>
  <c r="F135" i="1" s="1"/>
  <c r="F136" i="1" s="1"/>
  <c r="D385" i="1"/>
  <c r="F385" i="1" s="1"/>
  <c r="F386" i="1" s="1"/>
  <c r="D457" i="1"/>
  <c r="F457" i="1" s="1"/>
  <c r="F458" i="1" s="1"/>
  <c r="D171" i="1"/>
  <c r="F171" i="1" s="1"/>
  <c r="F172" i="1" s="1"/>
  <c r="D153" i="1"/>
  <c r="F153" i="1" s="1"/>
  <c r="F154" i="1" s="1"/>
  <c r="D249" i="1"/>
  <c r="F249" i="1" s="1"/>
  <c r="F250" i="1" s="1"/>
  <c r="D522" i="1"/>
  <c r="F522" i="1" s="1"/>
  <c r="F523" i="1" s="1"/>
  <c r="D73" i="1"/>
  <c r="F73" i="1" s="1"/>
  <c r="D494" i="1"/>
  <c r="F494" i="1" s="1"/>
  <c r="F495" i="1" s="1"/>
  <c r="D439" i="1"/>
  <c r="F439" i="1" s="1"/>
  <c r="F440" i="1" s="1"/>
  <c r="D348" i="1"/>
  <c r="F348" i="1" s="1"/>
  <c r="F349" i="1" s="1"/>
  <c r="D309" i="1"/>
  <c r="F309" i="1" s="1"/>
  <c r="F310" i="1" s="1"/>
  <c r="D209" i="1"/>
  <c r="F209" i="1" s="1"/>
  <c r="F210" i="1" s="1"/>
  <c r="D269" i="1"/>
  <c r="F269" i="1" s="1"/>
  <c r="F270" i="1" s="1"/>
  <c r="D45" i="1"/>
  <c r="F45" i="1" s="1"/>
  <c r="D79" i="1"/>
  <c r="F79" i="1" s="1"/>
  <c r="D56" i="1"/>
  <c r="F56" i="1" s="1"/>
  <c r="D62" i="1"/>
  <c r="F62" i="1" s="1"/>
  <c r="D39" i="1"/>
  <c r="F39" i="1" s="1"/>
  <c r="D23" i="1"/>
  <c r="F23" i="1" s="1"/>
  <c r="D22" i="1"/>
  <c r="F22" i="1" s="1"/>
  <c r="D20" i="1"/>
  <c r="F20" i="1" s="1"/>
  <c r="D19" i="1"/>
  <c r="F19" i="1" s="1"/>
  <c r="D18" i="1"/>
  <c r="F18" i="1" s="1"/>
  <c r="D17" i="1"/>
  <c r="F17" i="1" s="1"/>
  <c r="D16" i="1"/>
  <c r="F16" i="1" s="1"/>
  <c r="D15" i="1"/>
  <c r="F15" i="1" s="1"/>
  <c r="D46" i="1" l="1"/>
  <c r="F46" i="1" s="1"/>
  <c r="F47" i="1" s="1"/>
  <c r="D80" i="1"/>
  <c r="F80" i="1" s="1"/>
  <c r="F81" i="1" s="1"/>
  <c r="D63" i="1"/>
  <c r="F63" i="1" s="1"/>
  <c r="F64" i="1" s="1"/>
  <c r="D21" i="1"/>
  <c r="F21" i="1" s="1"/>
  <c r="D27" i="1"/>
  <c r="F27" i="1" s="1"/>
  <c r="D28" i="1" l="1"/>
  <c r="F28" i="1" l="1"/>
  <c r="F1590" i="1"/>
  <c r="F1591" i="1"/>
  <c r="F1592" i="1"/>
  <c r="F1593" i="1"/>
  <c r="F1594" i="1"/>
  <c r="F1420" i="1"/>
  <c r="F1422" i="1" s="1"/>
  <c r="F1295" i="1"/>
  <c r="F1294" i="1"/>
  <c r="F1293" i="1"/>
  <c r="F1292" i="1"/>
  <c r="F1291" i="1"/>
  <c r="F1290" i="1"/>
  <c r="F1289" i="1"/>
  <c r="F1288" i="1"/>
  <c r="F1287" i="1"/>
  <c r="F29" i="1" l="1"/>
  <c r="F594" i="1" s="1"/>
  <c r="F1595" i="1"/>
  <c r="F1296" i="1"/>
  <c r="F46" i="37"/>
  <c r="F219" i="37" s="1"/>
  <c r="C9" i="33" s="1"/>
  <c r="F1225" i="1" l="1"/>
  <c r="F703" i="1"/>
  <c r="F722" i="1" s="1"/>
  <c r="F1586" i="1" l="1"/>
  <c r="F1596" i="1" s="1"/>
  <c r="C2" i="33"/>
  <c r="C6" i="33" l="1"/>
  <c r="C5" i="33" l="1"/>
  <c r="C8" i="33" l="1"/>
  <c r="C13" i="33" l="1"/>
  <c r="C12" i="33" l="1"/>
  <c r="C4" i="33" l="1"/>
  <c r="C3" i="33" l="1"/>
  <c r="C14" i="33" s="1"/>
  <c r="C15" i="33" l="1"/>
  <c r="C16" i="33" s="1"/>
</calcChain>
</file>

<file path=xl/sharedStrings.xml><?xml version="1.0" encoding="utf-8"?>
<sst xmlns="http://schemas.openxmlformats.org/spreadsheetml/2006/main" count="7091" uniqueCount="3130">
  <si>
    <t>TROŠKOVNIK RADOVA</t>
  </si>
  <si>
    <t>Rb.</t>
  </si>
  <si>
    <t>Opis</t>
  </si>
  <si>
    <t>Jed.mj.</t>
  </si>
  <si>
    <t>Količina</t>
  </si>
  <si>
    <t>Jed. cijena/Kn</t>
  </si>
  <si>
    <t>Ukupno/Kn</t>
  </si>
  <si>
    <t>Kom.</t>
  </si>
  <si>
    <t>UKUPNO:</t>
  </si>
  <si>
    <t>Jed. mj.</t>
  </si>
  <si>
    <t>Jed.cijena/Kn</t>
  </si>
  <si>
    <t>Protuprovalna bežična protuprovalna centrala, 32 zone, 2 particije, max.16 PGM-ova</t>
  </si>
  <si>
    <t>Bežična LCD tipkovnica sa simbolima za signalizaciju 32 zone i 2 particije, 3 panik tipke, s akumulatorom</t>
  </si>
  <si>
    <t>Bežična vanjska sirena s akumulatorom, antisabotažno zaštićena</t>
  </si>
  <si>
    <t>Bežični IC detektor, neosjetljiv na životinje do 18Kg</t>
  </si>
  <si>
    <t xml:space="preserve">Automatska temperaturna kompenzacija, automatska impulsna obrada signala, zaštita od RF i EM smetnji, tamper prekidač, dupli mehanizam tampera (poklopac/zid), bočni preklopnik za izbor veće i manje osjetljivosti, ispunjava EN 300-200 i EN 50131 </t>
  </si>
  <si>
    <t>Bežični magnetski kontakt – malih dimenzija</t>
  </si>
  <si>
    <t>Domet: 20m, jedan reed relej, tamper prekidač</t>
  </si>
  <si>
    <t>Daljinski upravljač sa 4 tipke</t>
  </si>
  <si>
    <t>Vodonepropusan, 5 različitih funkcija (uključenje/isključenje, kontrola PGM-ova)</t>
  </si>
  <si>
    <t>Sirena unutarnja</t>
  </si>
  <si>
    <t xml:space="preserve">Kom. </t>
  </si>
  <si>
    <t>Usluga montaže, spajanje i testiranje sustava</t>
  </si>
  <si>
    <t>Sitni spojni i potrošni materijal</t>
  </si>
  <si>
    <t>Izdavanje dokumentacije u skladu s pravilnikom  MUP-a</t>
  </si>
  <si>
    <t>Komplet od 10 EM badge-eva (nadzorne točke obilazaka), 10 fluorescentnih naljepnica i 5 osobnih privjesaka za čuvare.</t>
  </si>
  <si>
    <t>Full HD kolor kamera rezolucije 2.0 Mpx -1080 P, u antivandal kućištu IP66 s varifokalnim objektivom  2,8-12 mm</t>
  </si>
  <si>
    <t>IR LED:  domet do 30m</t>
  </si>
  <si>
    <t>Napajanje: 12 VDC</t>
  </si>
  <si>
    <t>SNIMAČ CVI – 4 CH 1080p/720p TRIBRID 12/15fps per channel/1080P, 720P realtime, Mini 1U Case, 1 HDMI/1 VGA, 4ch Video in</t>
  </si>
  <si>
    <t>HDD 1TB DVR ST, WD Purple</t>
  </si>
  <si>
    <t xml:space="preserve">Monitor 22“ 1920X1080  </t>
  </si>
  <si>
    <t xml:space="preserve">Kabel MICROCOAX+2x0,50+2x0,22     </t>
  </si>
  <si>
    <t>VRIJEDNOST INVESTICIJE/KN:</t>
  </si>
  <si>
    <t>TROŠKOVNIK RADOVA, po aktivnostima</t>
  </si>
  <si>
    <t>m'</t>
  </si>
  <si>
    <t xml:space="preserve">Nabava, isporuka i montaža inox nosača za držač plovka.
Nosač se montira na gornjem zidu vodne komore. </t>
  </si>
  <si>
    <t>Ugrađen bežični primo-predajnik, 5 žičanih ulaza za zone na ploči (10 s ATZ), 4 PGM-a na ploči, max. 32 daljinska upravljača</t>
  </si>
  <si>
    <t>Izrada dokumentacije u skladu sa zakonom o tehničkoj zaštiti</t>
  </si>
  <si>
    <t>UPS uređaj snage 3000VA/2700W,autonomije 9 minuta, on-line</t>
  </si>
  <si>
    <t>TROŠKOVNIK</t>
  </si>
  <si>
    <t>I.</t>
  </si>
  <si>
    <t>Privremena regulacija prometa na potrebnim mjestima prilikom izvođenja radova. Osiguranje gradilišta svim znakovima, ogradama, svjetlosnom signalizacijom i sl.
Elaborat privremene regulacije prometa izrađen prema uvjetima gradskog upravnog tijela nadležnog za ceste i ishođenje suglasnosti od istog.</t>
  </si>
  <si>
    <t>II.</t>
  </si>
  <si>
    <t>III.</t>
  </si>
  <si>
    <t>Izrada, postavljanje i demontaža drvenih mostića preko rova za prelazak ljudi. S obje strane mostića staviti ogradu. Podlogu prijelaza izvesti od dasaka debljine 5 cm. Uračunat sav spojni materijal i svi potrebni prijenosi materijala. Obračun po komadu izvedenog mostića.</t>
  </si>
  <si>
    <t>IV.</t>
  </si>
  <si>
    <t>V.</t>
  </si>
  <si>
    <t>VI.</t>
  </si>
  <si>
    <t>Izrada kompletnog osiguranja postojećih komunalnih instalacija (električnih i telefonskih kabela, postojećeg plinovoda, te kanalizacije) za vrijeme izrade novog cjevovoda i zasunskih komora. Ovom stavkom obuhvaćena je kompletna izvedba osiguranja uz obvezni nadzor vlasnika instalacija, te potreban rad i materijal.</t>
  </si>
  <si>
    <t>Ispitivanje uzorka vode:
Poslije dezinfekcije uzima se potreban broj uzoraka vode i odnosi na analizu koja će potvrditi njen uspjeh, odnosno neuspjeh od čega će zavisiti davanje odobrenja za upotrebu vode od strane sanitarnih organa. U slučaju neuspjeha, postupak se mora ponoviti. Ispitivanje vode vršiti institucija registrirana za tu djelatnost.
Uzorkovanje vode i nošenje uzoraka u laboratorij te dobivanje atesta. Minimalno 1 uzorka po dionici, a za svaki uzorak su potrebna dva sata.</t>
  </si>
  <si>
    <t>Građevinsko-montažni radovi</t>
  </si>
  <si>
    <t>Nadzor nivoa na vodospremi</t>
  </si>
  <si>
    <t>Sanacija na objektima. U objekte spadaju: vodozahvat, crpne stanice, precrpne stanice, vodospreme, dozirne stanice, filtrirnice, prekidne komore i drugo.</t>
  </si>
  <si>
    <t>Obuka djelatnika za rad sa sustavom</t>
  </si>
  <si>
    <t>Elektro-montažni radovi</t>
  </si>
  <si>
    <t>Financijska analiza</t>
  </si>
  <si>
    <t>Montažni radovi: izrada mjerno-regulacijskog ili mjerno-regulacijsko-razvodnog okna po specifikaciji s obzorom na tip okna. Specificirane dvije vrste okana s obzirom na širinu okna - linijsko i razvodno. Linijsko ima ulaz i izlaz iz okna u jednoj liniji a razvodno, pored ulaza i izlaza  u liniji ima još jedan okomiti izlaz.</t>
  </si>
  <si>
    <t>I.1</t>
  </si>
  <si>
    <t>I.1.1</t>
  </si>
  <si>
    <t>Građevinski radovi</t>
  </si>
  <si>
    <t>I.1.2</t>
  </si>
  <si>
    <t>I.2</t>
  </si>
  <si>
    <t>Montažni radovi</t>
  </si>
  <si>
    <t>I.2.1</t>
  </si>
  <si>
    <t>I.2.2</t>
  </si>
  <si>
    <t>I.2.3</t>
  </si>
  <si>
    <t>VII.</t>
  </si>
  <si>
    <t>Kompl.</t>
  </si>
  <si>
    <t>Radovi projektiranja i opremanja</t>
  </si>
  <si>
    <t>Km.</t>
  </si>
  <si>
    <t>Prikupljanje podataka, analiza izvedenih mjerenja i izrada izvješća</t>
  </si>
  <si>
    <t>II.1</t>
  </si>
  <si>
    <t>II.1.1</t>
  </si>
  <si>
    <t>III.1</t>
  </si>
  <si>
    <t>III.1.1</t>
  </si>
  <si>
    <t>VI.1</t>
  </si>
  <si>
    <t>VI.1.1</t>
  </si>
  <si>
    <t>VI.1.2</t>
  </si>
  <si>
    <t>VI.1.3</t>
  </si>
  <si>
    <t>VII.1</t>
  </si>
  <si>
    <t>VII.1.1</t>
  </si>
  <si>
    <t>IV.1</t>
  </si>
  <si>
    <t>IV.1.1</t>
  </si>
  <si>
    <r>
      <t>m</t>
    </r>
    <r>
      <rPr>
        <vertAlign val="superscript"/>
        <sz val="10"/>
        <rFont val="Arial"/>
        <family val="2"/>
      </rPr>
      <t>3</t>
    </r>
  </si>
  <si>
    <t>IV.1.2</t>
  </si>
  <si>
    <t>Zemljani radovi</t>
  </si>
  <si>
    <t>Tesarski radovi</t>
  </si>
  <si>
    <r>
      <t>m</t>
    </r>
    <r>
      <rPr>
        <vertAlign val="superscript"/>
        <sz val="10"/>
        <rFont val="Arial"/>
        <family val="2"/>
      </rPr>
      <t>2</t>
    </r>
  </si>
  <si>
    <t>Ostali radovi</t>
  </si>
  <si>
    <t>V.1</t>
  </si>
  <si>
    <t xml:space="preserve">Demontaža postojećeg vodomjera na vodozahvatu, sa svom pripadajućom armaturom gdje postoji ugrađeni vodomjer. Nabava, isporuka i ugradnja novog vodomjera s impulsnim izlazom i reed kontaktom i logerom. Povezivanje  mjerača protoka prema logeru za kontinuirano slanje podataka u Nadzorni centar naručitelja i u Hrvatske Vode. </t>
  </si>
  <si>
    <t>V.1.1</t>
  </si>
  <si>
    <t>V.1.2</t>
  </si>
  <si>
    <r>
      <t>Građevinski radovi: izrada mjerno-regulacijskog ili mjerno-regulacijsko-razvodnog okna</t>
    </r>
    <r>
      <rPr>
        <sz val="10"/>
        <rFont val="Arial"/>
        <family val="2"/>
      </rPr>
      <t xml:space="preserve"> po specifikaciji s obzorom na tip okna. Specificirane dvije vrste okana s obzirom na širinu okna - linijsko i razvodno. Linijsko ima ulaz i izlaz iz okna u jednoj liniji a razvodno, pored ulaza i izlaza  u liniji ima još jedan okomiti izlaz</t>
    </r>
  </si>
  <si>
    <r>
      <t>Nabava, isporuka i montaža PVC</t>
    </r>
    <r>
      <rPr>
        <sz val="10"/>
        <rFont val="Arial"/>
        <family val="2"/>
        <charset val="238"/>
      </rPr>
      <t xml:space="preserve"> 315 mm</t>
    </r>
    <r>
      <rPr>
        <sz val="10"/>
        <color rgb="FFFF0000"/>
        <rFont val="Arial"/>
        <family val="2"/>
        <charset val="238"/>
      </rPr>
      <t xml:space="preserve"> </t>
    </r>
    <r>
      <rPr>
        <sz val="10"/>
        <color indexed="8"/>
        <rFont val="Arial"/>
        <family val="2"/>
      </rPr>
      <t>zaštitne cijevi plovka s pripremom za montažu hidrauličkog sklopa plovnog ventila
- duljina zaštitne cijevi minimalno 1m,
- zaštitna cijev mora sadržavati nosač hidrauličkog sklopa plovka i vodilicu plovka</t>
    </r>
  </si>
  <si>
    <t>Nabava, isporuka i ugradnja hidrostatskog potopnog senzora za mjerenje nivoa u vodospremi slijedećih karakteristika:
- mjerni opseg od 0 do 15 psi
- 4-20 mA izlaz
- točnost ±0,25% od mjernog opsega
- izvedba od nehrđajućeg čelika SS316
- IP68 zaštita uključivo i poliuretanski kabel duljine 20 m</t>
  </si>
  <si>
    <t>Provjera ispravnosti mjerača protoka zahvaćene količine vode na vodozahvatu, na mjestu preuzimanja vode od drugog javnog isporučitelja i na mjestu predaje vode drugim javnim isporučiteljima i većim potrošačima</t>
  </si>
  <si>
    <t xml:space="preserve">Završni radovi </t>
  </si>
  <si>
    <t xml:space="preserve">Pripremni radovi </t>
  </si>
  <si>
    <t>I.1.3</t>
  </si>
  <si>
    <t>I.1.4</t>
  </si>
  <si>
    <t>I.2.4</t>
  </si>
  <si>
    <t>I.2.5</t>
  </si>
  <si>
    <t>III.2</t>
  </si>
  <si>
    <t>III.2.1</t>
  </si>
  <si>
    <t>VIII.</t>
  </si>
  <si>
    <t>IX.</t>
  </si>
  <si>
    <t>Organizacijske mjere kontrole gubitaka i utvrđivanja mjesta curenja</t>
  </si>
  <si>
    <t>III.4</t>
  </si>
  <si>
    <t>III.4.1</t>
  </si>
  <si>
    <t>III.5</t>
  </si>
  <si>
    <t>Organizacijsko osposobljavanje djelatnika za rad s opremom za utvrđivanje mjesta curenja</t>
  </si>
  <si>
    <t>III.5.1</t>
  </si>
  <si>
    <t>III.3</t>
  </si>
  <si>
    <t>Korelator</t>
  </si>
  <si>
    <t>Geofon</t>
  </si>
  <si>
    <t>Mjerač tlaka</t>
  </si>
  <si>
    <t>Lokator metala</t>
  </si>
  <si>
    <t>III.2.2</t>
  </si>
  <si>
    <t>III.2.3</t>
  </si>
  <si>
    <t>III.2.4</t>
  </si>
  <si>
    <t>III.2.5</t>
  </si>
  <si>
    <t>III.2.6</t>
  </si>
  <si>
    <t xml:space="preserve">Utvrđivanje mjesta curenja na vodoopskrbnoj mreži
</t>
  </si>
  <si>
    <t xml:space="preserve">Utvrđivanje mjesta curenja na vodoopskrbnoj mreži. Provođenje dodatnih mjerenja protoka i tlaka unutar formiranih zona radi lociranja podzona s povećanim gubicima.
Utvrđivanje mikrolokacija propuštanja pomoću geofona, korelatora, loggera šuma i ostalih neinvazivnih metoda na dionicama cjevovoda na kojima je prethodno utvrđeno postojanje gubitaka vode. </t>
  </si>
  <si>
    <t>Nabava opreme za utvrđivanje mjesta curenja</t>
  </si>
  <si>
    <t>III.3.1</t>
  </si>
  <si>
    <t>Financijska analiza postignutih rezultata i povrata investicije</t>
  </si>
  <si>
    <t>Ustrojavanje operativnih skupina za redovite i žurne sanacije mjesta curenja u skladu s IWA metodologijom</t>
  </si>
  <si>
    <t>III.6</t>
  </si>
  <si>
    <t>VI.2</t>
  </si>
  <si>
    <t>VIII.1</t>
  </si>
  <si>
    <t>VIII.1.1</t>
  </si>
  <si>
    <t>VIII.1.3</t>
  </si>
  <si>
    <t>IX.1</t>
  </si>
  <si>
    <t>UKUPNO: Utvrđivanje mjesta propuštanja na vodoopskrbnoj mreži</t>
  </si>
  <si>
    <t>UKUPNO: Nabava opreme za utvrđivanje mjesta curenja</t>
  </si>
  <si>
    <t>UKUPNO: Sanacija otkrivenih curenja</t>
  </si>
  <si>
    <t>UKUPNO: Organizacijske mjere kontrole gubitaka i utvrđivanja mjesta curenja</t>
  </si>
  <si>
    <t>UKUPNO: Ustrojavanje operativnih skupina za redovite i žurne sanacije mjesta curenja u skladu s IWA metodologijom</t>
  </si>
  <si>
    <t>UKUPNO: Organizacijsko osposobljavanje djelatnika za rad s opremom za utvrđivanje mjesta curenja</t>
  </si>
  <si>
    <t>UKUPNO: Prikupljanje podataka, analiza izvedenih mjerenja i izrada izvješća</t>
  </si>
  <si>
    <t>UKUPNO: Radovi projektiranja i opremanja</t>
  </si>
  <si>
    <t>UKUPNO: Pripremni radovi</t>
  </si>
  <si>
    <t>UKUPNO: Zemljani radovi</t>
  </si>
  <si>
    <t>UKUPNO: Tesarski radovi</t>
  </si>
  <si>
    <t>UKUPNO: Ostali radovi</t>
  </si>
  <si>
    <t>UKUPNO: Završni radovi</t>
  </si>
  <si>
    <t>Pripremni radovi</t>
  </si>
  <si>
    <t>Završni radovi</t>
  </si>
  <si>
    <t>UKUPNO: Elektro-montažni radovi</t>
  </si>
  <si>
    <t>UKUPNO: Financijska analiza</t>
  </si>
  <si>
    <t xml:space="preserve">Novelacija postojeće projektne dokumentacije u skladu sa postojećim stanju </t>
  </si>
  <si>
    <t>Prikupljanje podataka s vodoopskrbnog sustava</t>
  </si>
  <si>
    <t>Analiza postojeće projektne dokumentacije i usklađivanje postojećeg stanja  s varijantama iz tehničkog rješenja</t>
  </si>
  <si>
    <t>Mjerač protoka, prijenosni neinvazivni sa senzorom za mjerenje debljine stijenke</t>
  </si>
  <si>
    <t>Montažerski radovi</t>
  </si>
  <si>
    <t>UKUPNO: Montažerski radovi</t>
  </si>
  <si>
    <t>Hidraulička provjera svih mjernih i mjerno-regulacijskih mjesta za koja su utvrđene promjene u položaju ili obuhvatu</t>
  </si>
  <si>
    <t xml:space="preserve">Stvaranje preduvjeta za smanjenje neautorizirane potrošnje:
-Izrada liste svih adresa (objekata) bez usluge vodoopskrbe
-Terenski obilazak svih takvih adresa i korekcija liste (izbacivanje onih adresa gdje opravdano ne postoji potreba za uslugom vodoopskrbe (npr. ruševine, objekti koji se ne koriste…))
-Procjena realne potrošnje svih korisnika s obzirom na broj prijavljenih osoba i djelatnosti te izrada liste sumnjivih adresa na kojima bi pored legalnog priključka mogao biti i dodatni ilegalni priključak
-Izrada liste sve opreme (hidranti, ispuštanje mulja…) koja može biti potencijalna lokacija za krađu vode te izrada prijedloga rješenja
-Traženje ilegalnih priključaka.
</t>
  </si>
  <si>
    <t xml:space="preserve">Izrada organizacijske sheme, definiranje potrebnih stručnih znanja svakog u shemi, definiranje procedura i radnih zadataka tima za upravljanje sustavom s ciljem što veće učinkovitosti pri donošenju odluka, odnosno smanjenju vremena sanacije od trenutka detekcije kvara:
-Formiranje timova i definiranje djelatnika voditelja i članova grupa za efikasno upravljanje vodoopskrbnim sustavom i formiranim DMA/PMA zonama
-Specificiranje zadatke i odgovornosti
-Postavljanje sustava kontrole
-Postavljanje nivoa odgovornosti i rukovođenja
</t>
  </si>
  <si>
    <t>III.6.1</t>
  </si>
  <si>
    <t>Kontinuirano tijekom trajanja cijelog projekta, prikupljanje podataka, analiza izvedenih mjerenja i izrada izvješća o postignutim rezultatima najmanje 2 x godišnje. Izvješće izraditi od strane diplomiranog inženjera/mag.ing. tehničke struke za područje vodoopskrbe s iskustvom na sličnim poslovima. U Izvješću opisati upotrebljene metode mjerenja, rezultate mjerenja i na karti u M 1:1000 lokacije mjesta propuštanja.</t>
  </si>
  <si>
    <t>Projektiranje interventnih mjera</t>
  </si>
  <si>
    <t xml:space="preserve">Sanacije cjevovoda </t>
  </si>
  <si>
    <t>Stavka obuhvaća više iskopa za traženje položaja cijevi te za sekcijsko mjerenje na iskopanom dijelu cijevovoda.  Iskop dionice mjesta propuštanja. Zatvaranje ventila na cjevovodu. Izmjena cijevi u duljini do 6 metara. Promjer i vrsta cijevi ovisi o dionici cjevovoda na kojoj je utvrđeno mjesto propuštanja. Stavka obuhvaća sve potrebne građevinske i monterske radove, materijal potreban za sanaciju  te vraćanje površine u prvobitno stanje nakon izvedenih radova. Dimenzija cjevovoda: promjeri od DN 50 - DN 250 mm</t>
  </si>
  <si>
    <t>Stavka obuhvaća više iskopa za traženje položaja cijevi te za sekcijsko mjerenje na iskopanom dijelu cijevovoda.  Iskop dionice mjesta propuštanja. Zatvaranje ventila na cjevovodu. Izmjena cijevi u duljini do 12 metara. Promjer i vrsta cijevi ovisi o dionici cjevovoda na kojoj je utvrđeno mjesto propuštanja. Stavka obuhvaća sve potrebne građevinske i monterske radove, materijal potreban za sanaciju te vraćanje površine u prvobitno stanje nakon izvedenih radova. Dimenzija cjevovoda: promjeri od DN 50 - DN 250 mm</t>
  </si>
  <si>
    <t>VII.1.2.</t>
  </si>
  <si>
    <t>Geodetski elaborati-linijskih objekata</t>
  </si>
  <si>
    <t>Geodetski elaborat iskolčenja</t>
  </si>
  <si>
    <t>km'</t>
  </si>
  <si>
    <t>Geodetski elaborat snimka izvedenog stanja</t>
  </si>
  <si>
    <t>II.2</t>
  </si>
  <si>
    <t xml:space="preserve">Projektiranje-linijskih objekata </t>
  </si>
  <si>
    <t>II.2.1</t>
  </si>
  <si>
    <t xml:space="preserve">Idejna rješenja </t>
  </si>
  <si>
    <t>Idejni projekti do ishođenja posebnih uvjeta javno pravnih tijela</t>
  </si>
  <si>
    <t>Idejni projekti do ishođenja LD</t>
  </si>
  <si>
    <t>Glavni projekt do ishođenja PGP-a bez ishođenja građevinske dozvole</t>
  </si>
  <si>
    <t>Glavni projekt do ishođenja PGP-a sa ishođenjem građevinske dozvole</t>
  </si>
  <si>
    <t>Izvedbeni projekti</t>
  </si>
  <si>
    <t>II.3</t>
  </si>
  <si>
    <t>Troškovi pristojbe upravnog postupka ishođenja lokacijske dozvole</t>
  </si>
  <si>
    <t>kopl.</t>
  </si>
  <si>
    <t>II.3.2</t>
  </si>
  <si>
    <t>Troškovi pristojbe upravnog postupka ishođenja građevinske dozvole dozvole</t>
  </si>
  <si>
    <t>Troškovi suglasnosti javno pravnih tijela</t>
  </si>
  <si>
    <t xml:space="preserve">Troškovi ishođenja posebnih uvjeta </t>
  </si>
  <si>
    <t>Troškovi ishođenja potvrde glavnog projekta</t>
  </si>
  <si>
    <t>Troškovi rješavanja imovinsko pravnih odnosa</t>
  </si>
  <si>
    <t>UKUPNO: Projektiranje interventnih mjera</t>
  </si>
  <si>
    <t xml:space="preserve">Dva uređaja za slušanje šumova sa integriranim radio odašiljačima (rad bez kablova) bežična komunikacija, Bluetooth i potpuno automatiziranim radom
Visoka rezolucija mjerenja 16000 točaka, preciznost lokacije bolja od 1cm na 100m, 18 bitna amplitudna korelacija
Frekvencijska analiza FFT, koherencija i ASA u području od 1Hz do 5000Hz
Poseban mod rada za PVC i MDPE
Mogućnost filtriranja šumova i memoriranja mjerenja
Slušalice bluetooth, punjači 220VAC i 12 VDC
Napajanje s minimalno 12 sati kontinuiranog rada
LCD displej 
Podržana memorijska kartica za povećanje memorije
Težina do 1,2kg
Transportni kofer i kotač za mjerenje udaljenosti
</t>
  </si>
  <si>
    <t xml:space="preserve">
 Minimalno 2 impulsna ulaza
 Integrirani mjerač tlaka 0-20 bara, mjernog odstupanja 0,5 bar
 Integrirana GSM antena
 Prijenos podataka putem 2G/3G u podesivim vremenskim intervalima od 1 minute do 1   mjeseca
 Baterijsko napajanje s vijekom trajanja 5 godina
 Vodotijesnost IP68 (potopljeno na 1 m dubine/24 sata)
</t>
  </si>
  <si>
    <t>sati</t>
  </si>
  <si>
    <t>Provedba edukacije kontinuirano tijekom trajanja cijelog projekta za: 
-Hidrauličko modeliranje, testiranje novih rješenja, predlaganje budućih intervencija u sustavu, primjena analiziranih mjerenja i dr.
-Obuka za rad i održavanje uređaja i opreme, te edukacija za utvrđivanje mjesta curenja
-Izrada mjesečnih i godišnjih izvještaja o prvedenoj edukaciji</t>
  </si>
  <si>
    <t>Geodetski elaborati: mjerno-regulacijskih okana</t>
  </si>
  <si>
    <t>Projektiranje: mjerno-regulacijskih okana</t>
  </si>
  <si>
    <t>Pristojbe upravnih postupaka mjerno-regulacijskih okana</t>
  </si>
  <si>
    <t>kom</t>
  </si>
  <si>
    <t>Predmet nabave:</t>
  </si>
  <si>
    <t>Evidencijski broj nabave</t>
  </si>
  <si>
    <t>Vrsta postupka javne nabave:</t>
  </si>
  <si>
    <t xml:space="preserve">Otvoreni postupak javne nabave </t>
  </si>
  <si>
    <t>Procijenjena vrijednost nabave:</t>
  </si>
  <si>
    <t>Temeljem provedenog postupka sklapa se:</t>
  </si>
  <si>
    <t>Naziv:</t>
  </si>
  <si>
    <t>Sjedište:</t>
  </si>
  <si>
    <t>OIB:</t>
  </si>
  <si>
    <t>Telefon:</t>
  </si>
  <si>
    <t>Telefaks:</t>
  </si>
  <si>
    <t xml:space="preserve">e-mail: </t>
  </si>
  <si>
    <t>Podaci o Naručitelju</t>
  </si>
  <si>
    <t>Provjera varijanti iz tehničkog rješenja</t>
  </si>
  <si>
    <t>Usklađenje hidrauličnih uvjeta - utvrđivanje "nultog stanja"</t>
  </si>
  <si>
    <t>UKUPNO: Provjera varijanti iz tehničkog rješenja</t>
  </si>
  <si>
    <t>UKUPNO: Usklađenje hidrauličnih uvjeta - utvrđivanje "nultog stanja"</t>
  </si>
  <si>
    <t>Izgradnja okana sa mjerno-regulacijskom opremom (izrada novih s opremom, rekonstrukcija postojećih, ugradnja opreme koja nedostaje)</t>
  </si>
  <si>
    <t>UKUPNO: Izgradnja okana sa mjerno-regulacijskom opremom (izrada novih s opremom, rekonstrukcija postojećih, ugradnja opreme koja nedostaje)</t>
  </si>
  <si>
    <t>Sanacija curenja</t>
  </si>
  <si>
    <t>UKUPNO: Sanacija curenja</t>
  </si>
  <si>
    <t>Izrada elaborata služnosti</t>
  </si>
  <si>
    <t>Sanacije vodnih građevina</t>
  </si>
  <si>
    <t>UKUPNO: Sanacije vodnih građevina</t>
  </si>
  <si>
    <t>Tehnička zaštita vodnih građevina</t>
  </si>
  <si>
    <t>UKUPNO: Tehnička zaštita vodnih građevina</t>
  </si>
  <si>
    <t>Izrada elaborata uspješnosti - financijska analiza</t>
  </si>
  <si>
    <t>UKUPNO: Izrada elaborata uspješnosti - financijska analiza</t>
  </si>
  <si>
    <t xml:space="preserve">Utvrđivanje curenja </t>
  </si>
  <si>
    <t xml:space="preserve">UKUPNO: Utvrđivanje curenja </t>
  </si>
  <si>
    <t>Utvrđivanje curenja</t>
  </si>
  <si>
    <t>Izrada elaborata uspješnosti- financijska analiza</t>
  </si>
  <si>
    <t xml:space="preserve">automatski hidraulički ventil  DN 65  </t>
  </si>
  <si>
    <t>kpl.</t>
  </si>
  <si>
    <r>
      <rPr>
        <b/>
        <sz val="26"/>
        <rFont val="Arial"/>
        <family val="2"/>
        <charset val="238"/>
      </rPr>
      <t>TROŠKOVNIK</t>
    </r>
    <r>
      <rPr>
        <b/>
        <sz val="20"/>
        <rFont val="Arial"/>
        <family val="2"/>
        <charset val="238"/>
      </rPr>
      <t xml:space="preserve">                </t>
    </r>
  </si>
  <si>
    <t>II.1.1.1</t>
  </si>
  <si>
    <t>IV.1.3</t>
  </si>
  <si>
    <t>V.2</t>
  </si>
  <si>
    <t>V.2.1</t>
  </si>
  <si>
    <t>V.2.2</t>
  </si>
  <si>
    <t>V.2.3</t>
  </si>
  <si>
    <t>V.2.4</t>
  </si>
  <si>
    <t>V.2.5</t>
  </si>
  <si>
    <t>V.2.6</t>
  </si>
  <si>
    <t>V.3</t>
  </si>
  <si>
    <t>V.3.1</t>
  </si>
  <si>
    <t>V.4</t>
  </si>
  <si>
    <t>V.4.1</t>
  </si>
  <si>
    <t>V.5</t>
  </si>
  <si>
    <t>V.5.1</t>
  </si>
  <si>
    <t>V.6</t>
  </si>
  <si>
    <t>V.6.1</t>
  </si>
  <si>
    <t>V.6.2</t>
  </si>
  <si>
    <t>V.7</t>
  </si>
  <si>
    <t>V.7.1</t>
  </si>
  <si>
    <t>V.7.2</t>
  </si>
  <si>
    <t>V.8</t>
  </si>
  <si>
    <t>V.8.1</t>
  </si>
  <si>
    <t>V.8.2</t>
  </si>
  <si>
    <t xml:space="preserve">Sanacija na cjevovodu DN 50 </t>
  </si>
  <si>
    <t>Sanacija na cjevovodu DN 80</t>
  </si>
  <si>
    <t>Sanacija na cjevovodu DN 100</t>
  </si>
  <si>
    <t xml:space="preserve">Sanacija na cjevovodu DN 125 </t>
  </si>
  <si>
    <t xml:space="preserve">Sanacija na cjevovodu DN 150 </t>
  </si>
  <si>
    <t xml:space="preserve">Sanacija na cjevovodu DN 65 </t>
  </si>
  <si>
    <t>Sanacija na cjevovodu DN 200</t>
  </si>
  <si>
    <t>Sanacija na cjevovodu DN 250</t>
  </si>
  <si>
    <t>Iskop cca 12 m rova za novi cjevovod širine 0,4 m i dubine 1,2 m. Ugradnja priključnog cjevovoda PEHD DN 25 mm, NP 10 bar, L=12 m na zbijenu pješčanu posteljicu debljine 10 cm i u pješčanu oblogu 0-4 mm debljine 30 cm.</t>
  </si>
  <si>
    <t>UKUPNO: Građevinsko-montažni radovi</t>
  </si>
  <si>
    <t>UKUPNO: Izmjena vodomjera i sanacija priključaka s vodomjerima</t>
  </si>
  <si>
    <t xml:space="preserve">Sanacija neispravnih kućnih priključaka </t>
  </si>
  <si>
    <t>Sanacija neispravnih kućnih priključaka (priključna obujmica, cca 12 m cjevovod PEHD DN 25 mm, PN 10 bar, okno, ventili i vodomjer). Izrada kompletno novih priključaka s iskopom, cijevi, gotovim vodomjernim oknom i spojnim elementima. Ugradnja na lokacijama na kojima se utvrdi gubitak vode.</t>
  </si>
  <si>
    <t>VIII.1.2</t>
  </si>
  <si>
    <t>Sanacija priključaka</t>
  </si>
  <si>
    <t>X.</t>
  </si>
  <si>
    <t>X.1</t>
  </si>
  <si>
    <t>X.1.1</t>
  </si>
  <si>
    <t>Vodovod i kanalizacija d.o.o.</t>
  </si>
  <si>
    <t>SANACIJA GUBITAKA NA VODOOPSKRBNOM SUSTAVU OGULIN</t>
  </si>
  <si>
    <t>Utvrđivanje nultog stanja i usklađenja hidrauličkih uvjeta s osvrtom na studiju: „Koncepcijsko rješenje vodoopskrbnog sustava Ogulin“</t>
  </si>
  <si>
    <t>UKUPNO: Utvrđivanje nultog stanja i usklađenja hidrauličkih uvjeta s osvrtom na studiju: „Koncepcijsko rješenje vodoopskrbnog sustava Ogulin“</t>
  </si>
  <si>
    <t>Uređaj za lokaciju metalnih cijevi i kablova</t>
  </si>
  <si>
    <t xml:space="preserve"> Uređaj se sastoji od:
– prijemnik za lociranje
– generator 
– set kablova
– šiljak za uzemljenje
– baterije tip Mono, D, LR20
– USB data kabel 
– torba za nošenje za prijenos jedinice
– torba za nošenje generatora 
– sonda za nemetalne cjevovode, kanalizaciju, ispuste 
– namotaj sa staklenim vlaknima
</t>
  </si>
  <si>
    <t xml:space="preserve">Prikaz na LCD displeju
Baterijsko napajanje
Detekcija na dubini od maksimalno 30 cm 
</t>
  </si>
  <si>
    <t>Stavka obuhvaća više iskopa za traženje položaja cijevi te za sekcijsko mjerenje na iskopanom dijelu cijevovoda. Iskop jame iznad lokacije mjesta kvara. Zatvaranje ventila na cjevovodu. Ugradnja potrebnog reparaturnog materijala kao što su reparaturne obujmice. Stavka obuhvaća sve potrebne građevinske i monterske radove, materijal potreban za sanaciju te vraćanje površine u prvobitno stanje nakon izvedenih radova. Dimenzija cjevovoda: promjeri od DN 15 - DN 4000 mm</t>
  </si>
  <si>
    <t xml:space="preserve">Sanacija na cjevovodu DN 15, 20, 25 </t>
  </si>
  <si>
    <t>Sanacija na cjevovodu DN 32</t>
  </si>
  <si>
    <t>Sanacija na cjevovodu DN 315</t>
  </si>
  <si>
    <t>Sanacija na cjevovodu DN 400</t>
  </si>
  <si>
    <t xml:space="preserve">Projektiranje </t>
  </si>
  <si>
    <t>IX.1.2</t>
  </si>
  <si>
    <t>m</t>
  </si>
  <si>
    <t>automatski hidraulički ventil  DN 125</t>
  </si>
  <si>
    <t>Nabava, isporuka i ugradnja kućnih regulacijskih ventila 1/2"</t>
  </si>
  <si>
    <t>Nabava, isporuka i ugradnja kućnih regulacijskih ventilav 3/4"</t>
  </si>
  <si>
    <t>Nabava, isporuka i ugradnja kućnih regulacijskih ventila 1"</t>
  </si>
  <si>
    <t>Nabava, isporuka i ugradnja kućnih regulacijskih ventila 1,1/4"</t>
  </si>
  <si>
    <t>komplet</t>
  </si>
  <si>
    <t>Armiranje donje ploče, zidova i pokrovne ploče. Stavka obuhvaća sve radove, materijal i alat potreban za armiranje temeljne ploče, zidova i pokrovne ploče okna debljine 20cm. Armirati obje zone mrežom Q335. Rub  i sve otvore armirati sa u-sponama Ф 8 / 15cm i uzdužnim šipkama 4xФ12. Radove izvesti prema građevinskim nacrtima.</t>
  </si>
  <si>
    <t>kg</t>
  </si>
  <si>
    <t>Geodetski elaborat iskolčenja izrađen i ovjeren od strane ovlaštenog inženjera geodezije.</t>
  </si>
  <si>
    <t>Geodetski elaborat snimka izvedenog stanja izrađen i ovjeren od strane ovlaštenog inženjera geodezije za evidentiranje građevine u katastru.</t>
  </si>
  <si>
    <t>Izrada Elaborata privremene prometne regulacije, ishođenje dozvole za privremenu regulaciju od nadležne uprave te regulacija prometa u zoni izvedbe radova, uključivo postava prometne signalizacije, te premještenje na predviđene pozicije.</t>
  </si>
  <si>
    <t>Glavni projekt  okana izrađen i ovjeren od strane ovlaštenog projektanta.</t>
  </si>
  <si>
    <t>Elaborat izvedenog stanja pojedinog okna sa skicom, pozicijom na karti M 1:1000 i foto dokumentacijom. Elaborat izraditi od strane ovlaštenog projektanta.</t>
  </si>
  <si>
    <t>II.3.1.1.</t>
  </si>
  <si>
    <r>
      <t>Senzori za tvrde i meke  podloge i pipalica. Pojačalo središnji uređaj pokazni ekran s prikazom trenutnog inteziteta šuma i memorijom do 8 zadnjih vrijednosti šuma. Radna temperatura -10</t>
    </r>
    <r>
      <rPr>
        <sz val="10"/>
        <rFont val="Calibri"/>
        <family val="2"/>
        <charset val="238"/>
      </rPr>
      <t>˚</t>
    </r>
    <r>
      <rPr>
        <sz val="10"/>
        <rFont val="Arial"/>
        <family val="2"/>
        <charset val="238"/>
      </rPr>
      <t xml:space="preserve"> do 50</t>
    </r>
    <r>
      <rPr>
        <sz val="10"/>
        <rFont val="Calibri"/>
        <family val="2"/>
        <charset val="238"/>
      </rPr>
      <t>°</t>
    </r>
    <r>
      <rPr>
        <sz val="10"/>
        <rFont val="Arial"/>
        <family val="2"/>
        <charset val="238"/>
      </rPr>
      <t xml:space="preserve"> C, transportni kofer i upute.</t>
    </r>
  </si>
  <si>
    <r>
      <t xml:space="preserve">(Točnost njerenja uz standardnu kalibraciju 1,6% od očitanja </t>
    </r>
    <r>
      <rPr>
        <sz val="10"/>
        <rFont val="Calibri"/>
        <family val="2"/>
        <charset val="238"/>
      </rPr>
      <t>±</t>
    </r>
    <r>
      <rPr>
        <sz val="10"/>
        <rFont val="Arial"/>
        <family val="2"/>
        <charset val="238"/>
      </rPr>
      <t xml:space="preserve"> 0,01 m/s, Prikaz mjerenja trenutni protok (l/s ,m</t>
    </r>
    <r>
      <rPr>
        <sz val="10"/>
        <rFont val="Calibri"/>
        <family val="2"/>
        <charset val="238"/>
      </rPr>
      <t>³</t>
    </r>
    <r>
      <rPr>
        <sz val="10"/>
        <rFont val="Arial"/>
        <family val="2"/>
        <charset val="238"/>
      </rPr>
      <t>/h) i kumulativni protok, Napajanje električnom energijom, 12 DC vlastito baterijsko napajanje,Senzori za mjerenja 2 para senzora za mjerenje na cijevima svih materijala DN 50-3400 i DN 10-400 mm, istovremeno mjerenje s 2 para senzora, mjerač debljine stijenke, memorija sa 100.000 zapisa, Dodatna oprema računalni program za presminavanje mjerenja, transportni kofer i upute, IP67 tipa kao Flexim F601.</t>
    </r>
  </si>
  <si>
    <t>Sanacija otkrivenih curenja u pojasu ceste</t>
  </si>
  <si>
    <t>Sanacija otkrivenih curenja u zelenoj površini</t>
  </si>
  <si>
    <t>IV.2</t>
  </si>
  <si>
    <t>IV.2.1</t>
  </si>
  <si>
    <t>IV.2.2</t>
  </si>
  <si>
    <t>IV.2.3</t>
  </si>
  <si>
    <t>Stavka obuhvaća više iskopa za traženje položaja cijevi te za sekcijsko mjerenje na iskopanom dijelu cijevovoda. Iskop jame iznad lokacije mjesta kvara. Zatvaranje ventila na cjevovodu. Ugradnja potrebnog reparaturnog materijala kao što su reparaturne obujmice. Stavka obuhvaća sve potrebne građevinske i monterske radove, materijal potreban za sanaciju te vraćanje površine u prvobitno stanje nakon izvedenih radova. Dimenzija cjevovoda: promjeri od DN 15 - DN 400 mm</t>
  </si>
  <si>
    <t>Okno A7</t>
  </si>
  <si>
    <t>Okno A1</t>
  </si>
  <si>
    <t>II.2.1.4</t>
  </si>
  <si>
    <t>kom.</t>
  </si>
  <si>
    <t xml:space="preserve">Spojnica E-BS DN100 PN10                      </t>
  </si>
  <si>
    <t>FF komad DN100/700 PN10</t>
  </si>
  <si>
    <t>FF komad DN100/300 PN10</t>
  </si>
  <si>
    <t xml:space="preserve">EV zasun DN100 PN10 </t>
  </si>
  <si>
    <t>Filtera DN100, PN10, slijedećih karakteristika:
-tijelo i poklopac od duktilnog lijeva GGG40 s epoksidnim premazom
-filterska mrica debljine 2 mm od nehrđajučeg čelika316 u okviru od duktilnog lijeva s epoksidnim premazom, mrežicaokomita na smjer toka
-vijci SS303
-filter mora imati ispust s kuglastim ventilom 5/4" koji omogućuje samoispiranje bez gornjeg poklopca</t>
  </si>
  <si>
    <t xml:space="preserve">Vodomjer DN100 PN10 s impulsnim izlazom </t>
  </si>
  <si>
    <t xml:space="preserve">Ogrlica za lijevano željezni cjevovod DN100, PN10 sa slavinom 1/2" </t>
  </si>
  <si>
    <t>T-kom DN100/100 PN10</t>
  </si>
  <si>
    <t xml:space="preserve">MDK komad DN100 PN10 </t>
  </si>
  <si>
    <t>Ugradnja u zasunsko okno fazonskih, mjernih i regulacijskih komada od nodularnog lijeva (ductile)  za nazivni tlak PN 10 bara. Svi  komadi trebaju imati antikorozivnu zaštitu iznutra i izvana. Fazonski komadi moraju imati:  prirubnice PN 16 za spoj, gumena brtva s prokronskim prstenom za pitku vodu i vijak odgovarajućih dimenzija s maticom i s podloškom.
U cijenu uključiti sav brtveni i spojni materijal. Obračun po ugrađenom komadu. Radove izvoditi na način da se čvorište po dimenzijama napravi na površini pored mjernog mjesta. Otkopani dio cjevovoda podbetonirati i pripremiti upojnu jamu za odvod vode. Po sječenju cjevovoda isti gurtnama izvaditi van a na zadano mjesto spustiti gurtnama novo čvorište. Ugraditi nove FF komade u stjenkama zidova. Nakon završetka strojarskog dijela pustiti vodu u cjevovod, i pristupiti građevinskim radovima. Prema svim dostupnim parametrima i mjerenjima uz dodatnu provjeru na terenu podesiti rad regulacijskog ventila (ako su predviđeni za ugradnju) na način da osiguravaju optimalni protok uz minilalni tlak sukladno potrebama dnevne i noćne potrošnje. Aktivnosti provoditi sa stručnjacima certificiranim od strane dobavljača ugrađene opreme.</t>
  </si>
  <si>
    <t xml:space="preserve">Spojnica E-BS DN200 PN10                      </t>
  </si>
  <si>
    <t xml:space="preserve">Vodomjer DN200 PN10 s impulsnim izlazom </t>
  </si>
  <si>
    <t>Filtera DN200, PN10, slijedećih karakteristika:
-tijelo i poklopac od duktilnog lijeva GGG40 s epoksidnim premazom
-filterska mrica debljine 2 mm od nehrđajučeg čelika316 u okviru od duktilnog lijeva s epoksidnim premazom, mrežicaokomita na smjer toka
-vijci SS303
-filter mora imati ispust s kuglastim ventilom 5/4" koji omogućuje samoispiranje bez gornjeg poklopca</t>
  </si>
  <si>
    <t xml:space="preserve">Ogrlica za lijevano željezni cjevovod DN200, PN10 sa slavinom 1/2" </t>
  </si>
  <si>
    <t>Okno A12</t>
  </si>
  <si>
    <t xml:space="preserve">Spojnica E-BS DN50 PN10                      </t>
  </si>
  <si>
    <t xml:space="preserve">Spojnica Euro 2000 DN50 PN10                      </t>
  </si>
  <si>
    <t>FFR komad DN100/50 PN10</t>
  </si>
  <si>
    <t>UKUPNO: Okno A1</t>
  </si>
  <si>
    <t>Iskop 20 m rova za postavljanje elktričnog kabla između okna i razvodnog ormarića. Bušenje rupe u stijenci okna. Nabava isporuika i ugradnja 22 m kabla i spajanje na ormarić. Zatrpavanje rova</t>
  </si>
  <si>
    <t>Okno A11</t>
  </si>
  <si>
    <t>X komad 50/2"</t>
  </si>
  <si>
    <t xml:space="preserve">El-mag. vodomjer DN50 PN10 </t>
  </si>
  <si>
    <t>Okno A3</t>
  </si>
  <si>
    <t xml:space="preserve">Spojnica E-PHD DN50 PN10                      </t>
  </si>
  <si>
    <t>FF komad DN50/300 PN10</t>
  </si>
  <si>
    <t xml:space="preserve">EV zasun DN50 PN10 </t>
  </si>
  <si>
    <t>T-kom DN100/50 PN10</t>
  </si>
  <si>
    <t>Filtera DN50, PN10, slijedećih karakteristika:
-tijelo i poklopac od duktilnog lijeva GGG40 s epoksidnim premazom
-filterska mrica debljine 2 mm od nehrđajučeg čelika316 u okviru od duktilnog lijeva s epoksidnim premazom, mrežicaokomita na smjer toka
-vijci SS303
-filter mora imati ispust s kuglastim ventilom 5/4" koji omogućuje samoispiranje bez gornjeg poklopca</t>
  </si>
  <si>
    <t xml:space="preserve">Vodomjer DN50 PN10 s impulsnim izlazom </t>
  </si>
  <si>
    <t>Okno A4</t>
  </si>
  <si>
    <t xml:space="preserve">Spojnica E-KS DN50 PN10                      </t>
  </si>
  <si>
    <t xml:space="preserve">Spojnica E-U DN250 PN10                      </t>
  </si>
  <si>
    <t>FF komad DN250/700 PN10</t>
  </si>
  <si>
    <t>T-kom DN250/100 PN10</t>
  </si>
  <si>
    <t xml:space="preserve">EV zasun DN250 PN10 </t>
  </si>
  <si>
    <t xml:space="preserve">MDK komad DN250 PN10 </t>
  </si>
  <si>
    <t>Okno H9</t>
  </si>
  <si>
    <t>FF komad DN100/500 PN10</t>
  </si>
  <si>
    <t>T-kom DN100/80 PN10</t>
  </si>
  <si>
    <t xml:space="preserve">Q komad DN100/90 PN10 </t>
  </si>
  <si>
    <t>T-kom DN200/100 PN10</t>
  </si>
  <si>
    <t>Podzemni hidrant DN 80</t>
  </si>
  <si>
    <t>Okno I2</t>
  </si>
  <si>
    <t>FF komad DN50/700 PN10</t>
  </si>
  <si>
    <t xml:space="preserve">MDK komad DN50 PN10 </t>
  </si>
  <si>
    <t>T-kom DN50/100 PN10</t>
  </si>
  <si>
    <t xml:space="preserve">Ogrlica za lijevano željezni cjevovod DN50, PN10 sa slavinom 1/2" </t>
  </si>
  <si>
    <t>Okno I3</t>
  </si>
  <si>
    <t xml:space="preserve">Spojnica E-KS DN300 PN10                      </t>
  </si>
  <si>
    <t xml:space="preserve">Spojnica E-KS DN150 PN10                      </t>
  </si>
  <si>
    <t xml:space="preserve">Spojnica E-KS DN80 PN10                      </t>
  </si>
  <si>
    <t>FF komad DN300/700 PN10</t>
  </si>
  <si>
    <t>FF komad DN80/700 PN10</t>
  </si>
  <si>
    <t>FF komad DN150/700 PN10</t>
  </si>
  <si>
    <t xml:space="preserve">EV zasun DN150 PN10 </t>
  </si>
  <si>
    <t>T-kom DN150/150 PN10</t>
  </si>
  <si>
    <t xml:space="preserve">MDK komad DN150 PN10 </t>
  </si>
  <si>
    <t>Filtera DN150, PN10, slijedećih karakteristika:
-tijelo i poklopac od duktilnog lijeva GGG40 s epoksidnim premazom
-filterska mrica debljine 2 mm od nehrđajučeg čelika316 u okviru od duktilnog lijeva s epoksidnim premazom, mrežicaokomita na smjer toka
-vijci SS303
-filter mora imati ispust s kuglastim ventilom 5/4" koji omogućuje samoispiranje bez gornjeg poklopca</t>
  </si>
  <si>
    <t xml:space="preserve">FFR DN150/100 PN10 </t>
  </si>
  <si>
    <t>FFR DN100/80 PN10</t>
  </si>
  <si>
    <t xml:space="preserve">Ogrlica za lijevano željezni cjevovod DN150, PN10 sa slavinom 1/2" </t>
  </si>
  <si>
    <t xml:space="preserve">Vodomjer DN150 PN10 s impulsnim izlazom </t>
  </si>
  <si>
    <t>Okno I1</t>
  </si>
  <si>
    <t xml:space="preserve">Spojnica EU DN200 PN10                      </t>
  </si>
  <si>
    <t>Spojnica EPHD DN63 PN10</t>
  </si>
  <si>
    <t xml:space="preserve">Q komad DN50/90 PN10 </t>
  </si>
  <si>
    <t>T-kom DN200/50 PN10</t>
  </si>
  <si>
    <t>Okno I4</t>
  </si>
  <si>
    <t xml:space="preserve">Spojnica EU DN125 PN10                      </t>
  </si>
  <si>
    <t>Spojnica EPHD DN110 PN10</t>
  </si>
  <si>
    <t>T-kom DN125/100 PN10</t>
  </si>
  <si>
    <t xml:space="preserve">Q komad DN100/45 PN10 </t>
  </si>
  <si>
    <t xml:space="preserve">PEHD cijev DN110 </t>
  </si>
  <si>
    <t>Spojnica EU DN100 PN10</t>
  </si>
  <si>
    <t>Okno H4</t>
  </si>
  <si>
    <t xml:space="preserve">Spojnica E-BS DN150 PN10                      </t>
  </si>
  <si>
    <t>FFR DN100/50PN10</t>
  </si>
  <si>
    <t>FF komad DN160/1000 PN10</t>
  </si>
  <si>
    <t>Okno J4a)</t>
  </si>
  <si>
    <t xml:space="preserve">Spojnica E-PHD DN80 PN10                      </t>
  </si>
  <si>
    <t>FF komad DN80/300 PN10</t>
  </si>
  <si>
    <t>Filtera DN80, PN10, slijedećih karakteristika:
-tijelo i poklopac od duktilnog lijeva GGG40 s epoksidnim premazom
-filterska mrica debljine 2 mm od nehrđajučeg čelika316 u okviru od duktilnog lijeva s epoksidnim premazom, mrežicaokomita na smjer toka
-vijci SS303
-filter mora imati ispust s kuglastim ventilom 5/4" koji omogućuje samoispiranje bez gornjeg poklopca</t>
  </si>
  <si>
    <t xml:space="preserve">Vodomjer DN80 PN10 s impulsnim izlazom </t>
  </si>
  <si>
    <t>Okno J4b)</t>
  </si>
  <si>
    <t>MDK 150</t>
  </si>
  <si>
    <t>MDK DN150</t>
  </si>
  <si>
    <t>Okno J1</t>
  </si>
  <si>
    <t>Spojnica E-KS DN90 PN10</t>
  </si>
  <si>
    <t>FF komad DN90/300 PN10</t>
  </si>
  <si>
    <t>FF komad DN90/700 PN10</t>
  </si>
  <si>
    <t>T-kom DN150/90 PN10</t>
  </si>
  <si>
    <t xml:space="preserve">MDK komad DN90 PN10 </t>
  </si>
  <si>
    <t>Filtera DN90, PN10, slijedećih karakteristika:
-tijelo i poklopac od duktilnog lijeva GGG40 s epoksidnim premazom
-filterska mrica debljine 2 mm od nehrđajučeg čelika316 u okviru od duktilnog lijeva s epoksidnim premazom, mrežicaokomita na smjer toka
-vijci SS303
-filter mora imati ispust s kuglastim ventilom 5/4" koji omogućuje samoispiranje bez gornjeg poklopca</t>
  </si>
  <si>
    <t xml:space="preserve">Vodomjer DN90 PN10 s impulsnim izlazom </t>
  </si>
  <si>
    <t>Okno J9</t>
  </si>
  <si>
    <t xml:space="preserve">Spojnica E-KS DN90 PN10                      </t>
  </si>
  <si>
    <t xml:space="preserve">Spojnica E-KS DN100 PN10                      </t>
  </si>
  <si>
    <t xml:space="preserve">EV zasun DN90 PN10 </t>
  </si>
  <si>
    <t>T-kom DN100/90 PN10</t>
  </si>
  <si>
    <t>MDK komad DN90 PN10</t>
  </si>
  <si>
    <t xml:space="preserve">Ogrlica za lijevano željezni cjevovod DN90, PN10 sa slavinom 1/2" </t>
  </si>
  <si>
    <t>FF 150/300</t>
  </si>
  <si>
    <t>EKS DN 150</t>
  </si>
  <si>
    <t>Okno J2b)</t>
  </si>
  <si>
    <t>EBS DN 150</t>
  </si>
  <si>
    <t>Okno J2a)</t>
  </si>
  <si>
    <t>FFR 150/100</t>
  </si>
  <si>
    <t>FF 100/300</t>
  </si>
  <si>
    <t>MDK DN100</t>
  </si>
  <si>
    <t>Okno J7</t>
  </si>
  <si>
    <t xml:space="preserve">EV zasun DN80 PN10 </t>
  </si>
  <si>
    <t>Q komad DN100/90 PN10</t>
  </si>
  <si>
    <t>FFR komad DN100/80 PN10</t>
  </si>
  <si>
    <t>Q komad DN80/90 PN10</t>
  </si>
  <si>
    <t>PH DN80</t>
  </si>
  <si>
    <t>Okno J5</t>
  </si>
  <si>
    <t>FF komad DN150/300 PN10</t>
  </si>
  <si>
    <t>T-kom DN150/100 PN10</t>
  </si>
  <si>
    <t>MDK komad DN150 PN10</t>
  </si>
  <si>
    <t>Okno J6</t>
  </si>
  <si>
    <t>EPHD DN 90</t>
  </si>
  <si>
    <t>FF 90/300</t>
  </si>
  <si>
    <t>Q 90/900</t>
  </si>
  <si>
    <t>Okno J10</t>
  </si>
  <si>
    <t>EU DN150</t>
  </si>
  <si>
    <t xml:space="preserve">EM Vodomjer DN150 PN10 s impulsnim izlazom </t>
  </si>
  <si>
    <t>Leptirasti zasun DN150 s elektro glavom</t>
  </si>
  <si>
    <t xml:space="preserve">Spojnica EU DN250 PN10                      </t>
  </si>
  <si>
    <t>T-kom DN200/200 PN10</t>
  </si>
  <si>
    <t xml:space="preserve">Ogrlica za lijevano željezni cjevovod DN250, PN10 sa slavinom 1/2" </t>
  </si>
  <si>
    <t>Cijev, LŽ, DN200 PN10, 6 m</t>
  </si>
  <si>
    <t>Okno D1a)</t>
  </si>
  <si>
    <t>X kom 250/2"</t>
  </si>
  <si>
    <t xml:space="preserve">Vodomjernavojni 2" PN10 s impulsnim izlazom </t>
  </si>
  <si>
    <t xml:space="preserve">Ogrlica za lijevano željezni cjevovod 2", PN10 sa slavinom 1/2" </t>
  </si>
  <si>
    <t>Koljeno pocinčano 2"</t>
  </si>
  <si>
    <t>NIPL pocinčano 2"</t>
  </si>
  <si>
    <t>Mufna pocinčano 2"</t>
  </si>
  <si>
    <t xml:space="preserve">Cijev pocinčana 2"  </t>
  </si>
  <si>
    <t>Okno D1b)</t>
  </si>
  <si>
    <t xml:space="preserve">Vodomjer štapni DN100 PN10 s impulsnim izlazom, </t>
  </si>
  <si>
    <t>Okno D1c)</t>
  </si>
  <si>
    <t>X kom 100/2"</t>
  </si>
  <si>
    <t>Okno D1d)</t>
  </si>
  <si>
    <t>Q kom 100/90</t>
  </si>
  <si>
    <t>T komad pocinčani 2"</t>
  </si>
  <si>
    <t xml:space="preserve">Ventil navojni 2" </t>
  </si>
  <si>
    <t>Cijev pocinčano 2"</t>
  </si>
  <si>
    <t>Okno D2</t>
  </si>
  <si>
    <t xml:space="preserve">Spojnica EU DN150 PN10                      </t>
  </si>
  <si>
    <t xml:space="preserve">Spojnica EU DN100 PN10                      </t>
  </si>
  <si>
    <t xml:space="preserve">Spojnica EKS DN250 PN10                      </t>
  </si>
  <si>
    <t>EV zasun DN50 PN10</t>
  </si>
  <si>
    <t>X-kom DN50/2"PN10</t>
  </si>
  <si>
    <t>Mufna 1"</t>
  </si>
  <si>
    <t>Nipl 1"</t>
  </si>
  <si>
    <t>Okno D3</t>
  </si>
  <si>
    <t>Okno D4</t>
  </si>
  <si>
    <t xml:space="preserve">Spojnica EPHD DN150 PN10                      </t>
  </si>
  <si>
    <t xml:space="preserve">Spojnica EPHD DN100 PN10                      </t>
  </si>
  <si>
    <t>Okno E1</t>
  </si>
  <si>
    <t>Okno E4</t>
  </si>
  <si>
    <t xml:space="preserve">Spojnica EPHD DN160 PN10                      </t>
  </si>
  <si>
    <t>Okno E2</t>
  </si>
  <si>
    <t>Okno E5</t>
  </si>
  <si>
    <t>TT-kom DN150/100 PN10</t>
  </si>
  <si>
    <t>Okno E6</t>
  </si>
  <si>
    <t>Okno E8</t>
  </si>
  <si>
    <t>Okno E7</t>
  </si>
  <si>
    <t>EU DN100</t>
  </si>
  <si>
    <t xml:space="preserve">EM Vodomjer DN100 PN10 s impulsnim izlazom </t>
  </si>
  <si>
    <t>FF 100/700</t>
  </si>
  <si>
    <t>Okno E10</t>
  </si>
  <si>
    <t>EKS DN100</t>
  </si>
  <si>
    <t>MDK 100</t>
  </si>
  <si>
    <t>Okno B6</t>
  </si>
  <si>
    <t>FF komad DN200/700 PN10</t>
  </si>
  <si>
    <t xml:space="preserve">EV zasun DN200 PN10 </t>
  </si>
  <si>
    <t>T-kom DN200/150 PN10</t>
  </si>
  <si>
    <t>Okno B7</t>
  </si>
  <si>
    <t>EPHD DN100</t>
  </si>
  <si>
    <t xml:space="preserve"> Vodomjer DN100 PN10 s impulsnim izlazom </t>
  </si>
  <si>
    <t>Okno B9</t>
  </si>
  <si>
    <t xml:space="preserve">Spojnica EPHD 100 PN10                      </t>
  </si>
  <si>
    <t xml:space="preserve">Spojnica EPHD 63 PN10                      </t>
  </si>
  <si>
    <t>MDK komad DN50 PN10</t>
  </si>
  <si>
    <t>MDK komad DN100 PN10</t>
  </si>
  <si>
    <t>Okno B10</t>
  </si>
  <si>
    <t xml:space="preserve"> Vodomjer DN150 PN10 s impulsnim izlazom </t>
  </si>
  <si>
    <t>Okno B5</t>
  </si>
  <si>
    <t>FF 125/700</t>
  </si>
  <si>
    <t>FFR 125/100</t>
  </si>
  <si>
    <t>Okno B2</t>
  </si>
  <si>
    <t>Vodomjer štapni DN150</t>
  </si>
  <si>
    <t>Okno G3</t>
  </si>
  <si>
    <t>Okno G2</t>
  </si>
  <si>
    <t>Okno G4</t>
  </si>
  <si>
    <t>Okno G1</t>
  </si>
  <si>
    <t>Sanacija crpnih stanica</t>
  </si>
  <si>
    <t>Strojarski radovi</t>
  </si>
  <si>
    <t>Radovi na zamjeni dotrajale strojarske opreme i zastarjelik crpnih agregata. Predviđena je nabava i ugradnja crpnih agregata novije tehnologije sa boljim stupnjem djelovanja čime bi se postigle značajne uštede na potrošnji električne energije.</t>
  </si>
  <si>
    <t>CRPNA STANICA BOCINO VRELO :</t>
  </si>
  <si>
    <t>PUMPNI AGREGATI :</t>
  </si>
  <si>
    <t>Horizontalna višestupanjska pumpa za vodu za piće s elektromotorom i spojkom na zajedničkoj temeljnoj ploči. Hidraulički dio sastavljen od sekcija te prednjeg i zadnjeg nosača ležaja. Usisna prirubnica nalazi se bočno a tlačna vertikalno gore. Kompletan agregat koji uključuje funkcionalni sklop pumpe, segmente usisnog i tlačnog priključka u kompletu s produžetkom vratila i ležajima, temeljne ploče, elektromotora i spojke su u suhoj izvedbi.
Elektromotor je prilagođen za rad sa frekventnim regulatorom za regulaciju broja okretaja.
Kapacitet dobave Q = 27,2 L/s kod visine dobave H = 70 m,  P = 30 kW.</t>
  </si>
  <si>
    <t>DODATNA STROJARSKA OPREMA:</t>
  </si>
  <si>
    <t>EV zasun DN 150, NP 10</t>
  </si>
  <si>
    <t>Nepovratni ventil DN 150, NP 10 sa gumenom membranom</t>
  </si>
  <si>
    <t>Segmenti usisnog cjevovoda za povezivanje usisne prirubnice pumpe i postojećeg usisnog cjevovoda DN 200. Segmenti se izrađuju od čeličnih bešavnih cijevi i čeličnih  prirubnica u zavarenoj izvedbi.</t>
  </si>
  <si>
    <t>Segmenti tlačnog cjevovoda za povezivanje tlačne prirubnice pumpe i postojećeg tlačnog cjevovoda DN 150, EV zasuna i nepovratnog ventila. Segmenti se izrađuju od čeličnih bešavnih cijevi i čeličnih prirubnica u zavarenoj izvedbi.</t>
  </si>
  <si>
    <t xml:space="preserve">Manometar ( 0 do 10  bara ) komplet sa manometarskom slavinom </t>
  </si>
  <si>
    <t xml:space="preserve">Manovakummetar (-1 do 4 bara ) komplet sa manometarskom slavinom </t>
  </si>
  <si>
    <t>MONTAŽERSKI RADOVI:</t>
  </si>
  <si>
    <t>Demontaža postojećih pumpi, elektromotora, temeljne ploče, armatura i dijelova usisnog i tlačnog cjevovoda. Odvoz na deponiju naručitelja.</t>
  </si>
  <si>
    <t>Transport opreme do crpne stanice, istovar i montaža novih pumpi, elektromotora, temeljne ploče, armatura i dijelova usisnog i tlačnog cjevovoda.</t>
  </si>
  <si>
    <t>Vijčana i brtvena roba po potrebi</t>
  </si>
  <si>
    <t>Puštanje u rad i probni pogon agregata u trajanju od 8 sati</t>
  </si>
  <si>
    <t>CRPNA STANICA BOCINO VRELO   -    STROJARSKI RADOVI UKUPNO:</t>
  </si>
  <si>
    <t>CRPNA STANICA BERTOVIĆI - ZAGORJE :</t>
  </si>
  <si>
    <t>Vertikalna višestupanjska pumpa za vodu za piće sa spojkom i elektromotorom na nosećoj prirubnici pumpe. Hidraulički dio sastavljen od sekcija te usisnog i tlačnog segmenta. Usisna prirubnica nalazi se bočno dolje a tlačna bočno gore. Kompletan agregat koji uključuje funkcionalni sklop pumpe, segmente usisnog i tlačnog priključka u kompletu s produžetkom vratila i ležajima,  elektromotora i spojke su u suhoj izvedbi.
Elektromotor je prilagođen za rad sa frekventnim regulatorom za regulaciju broja okretaja.
Kapacitet  Q = 1,2 - 4,1 L/s.   Visine dobave H = 250 - 72 m,   P = 4 kW.</t>
  </si>
  <si>
    <t>Potopna drenažna pumpa sa plovkom za ispumpavanje vode iz okna crpne stanice. Pumpa se isporučuje sa tlačnom cijevi 1" dužine 6 m.   Radovi uključuju iskop drenažne jame u betonskoj ploči dubine 0,5 m.
Kapacitet  Q = 0,8  L/s. Visine dobave H = 12 m,  P = 0,75 kW / 220 V.</t>
  </si>
  <si>
    <t>Hvatač nečistoća DN 50, NP 10 bara</t>
  </si>
  <si>
    <t>Volumetričkii vodomjer DN 50, NP 10 bara sa davačem impulsa</t>
  </si>
  <si>
    <t>Leptirasti zatvarač na elektromotorni pogon DN 50, NP 10 bara</t>
  </si>
  <si>
    <t>Usisno-odzračni ventil 1"</t>
  </si>
  <si>
    <t>Nepovratni ventil 2"</t>
  </si>
  <si>
    <t>Kuglasta slavina 2"</t>
  </si>
  <si>
    <t xml:space="preserve">Manometar ( 0 do 16  bara ) komplet sa manometarskom slavinom </t>
  </si>
  <si>
    <t>Izrada temeljne ploče pumpe od čeličnih profila U 80</t>
  </si>
  <si>
    <t>CRPNA STANICA BERTOVIĆI-ZAGORJE   -    STROJARSKI RADOVI UKUPNO:</t>
  </si>
  <si>
    <t>CRPNA STANICA CINDRIĆI :</t>
  </si>
  <si>
    <t>Vertikalna višestupanjska pumpa za vodu za piće sa spojkom i elektromotorom na nosećoj prirubnici pumpe. Hidraulički dio sastavljen od sekcija te usisnog i tlačnog segmenta. Usisna prirubnica nalazi se bočno dolje a tlačna bočno gore. Kompletan agregat koji uključuje funkcionalni sklop pumpe, segmente usisnog i tlačnog priključka u kompletu s produžetkom vratila i ležajima,  elektromotora i spojke su u suhoj izvedbi.
Elektromotor je prilagođen za rad sa frekventnim regulatorom za regulaciju broja okretaja.
Kapacitet  Q = 2,4-5,5 L/s.   Visine dobave H = 117-49 m,   P = 5,5 kW.</t>
  </si>
  <si>
    <t>EV zasun DN 80, NP 10 bara</t>
  </si>
  <si>
    <t>Nepovratni ventil DN 80, NP 10 bara sa gumenom membranom</t>
  </si>
  <si>
    <t>Hvatač nečistoća DN 80, NP 10 bara</t>
  </si>
  <si>
    <t>Induktivni vodomjer DN 80, NP 10 bara</t>
  </si>
  <si>
    <t>Leptirasti zatvarač na elektromotorni pogon DN 80, NP 10 bara</t>
  </si>
  <si>
    <t>CRPNA STANICA CINDRIĆI   -    STROJARSKI RADOVI UKUPNO:</t>
  </si>
  <si>
    <t>CRPNA STANICA DESMERICE :</t>
  </si>
  <si>
    <t>Vertikalna višestupanjska pumpa za vodu za piće sa spojkom i elektromotorom na nosećoj prirubnici pumpe. Hidraulički dio sastavljen od sekcija te usisnog i tlačnog segmenta. Usisna prirubnica nalazi se bočno dolje a tlačna bočno gore. Kompletan agregat koji uključuje funkcionalni sklop pumpe, segmente usisnog i tlačnog priključka u kompletu s produžetkom vratila i ležajima,  elektromotora i spojke su u suhoj izvedbi.
Elektromotor je prilagođen za rad sa frekventnim regulatorom za regulaciju broja okretaja.
Kapacitet  Q = 2,0 - 3,2 L/s.   Visine dobave H = 110 - 58 m,   P = 5,5 kW.</t>
  </si>
  <si>
    <t>Usisna košara sa nepovratnim ventilom DN 50, PN 10 bara</t>
  </si>
  <si>
    <t>Membranski ventil sa plovkom DN 50, NP 10 bara za ugradnju u rezervoar</t>
  </si>
  <si>
    <t>Pocinčani cjevovod 2" komplet sa fitinzima</t>
  </si>
  <si>
    <t>CRPNA STANICA DESMERICE   -    STROJARSKI RADOVI UKUPNO:</t>
  </si>
  <si>
    <t>CRPNA STANICA DIMNJAK :</t>
  </si>
  <si>
    <t>Vertikalna višestupanjska pumpa za vodu za piće sa spojkom i elektromotorom na nosećoj prirubnici pumpe. Hidraulički dio sastavljen od sekcija te usisnog i tlačnog segmenta. Usisna prirubnica nalazi se bočno dolje a tlačna bočno gore. Kompletan agregat koji uključuje funkcionalni sklop pumpe, segmente usisnog i tlačnog priključka u kompletu s produžetkom vratila i ležajima,  elektromotora i spojke su u suhoj izvedbi.
Elektromotor je prilagođen za rad sa frekventnim regulatorom za regulaciju broja okretaja.
Kapacitet  Q = 2,2 - 3,3 L/s.   Visine dobave H = 143 - 65 m,   P = 7,5 kW.</t>
  </si>
  <si>
    <t>Hvatač nečistoća DN 50, NP 16 bara</t>
  </si>
  <si>
    <t>Volumetričkii vodomjer DN 50, NP 16 bara sa davačem impulsa</t>
  </si>
  <si>
    <t>Leptirasti zatvarač na elektromotorni pogon DN 50, NP 16 bara</t>
  </si>
  <si>
    <t>Usisna košara sa nepovratnim ventilom DN 50, PN 16 bara</t>
  </si>
  <si>
    <t>CRPNA STANICA DIMNJAK   -    STROJARSKI RADOVI UKUPNO:</t>
  </si>
  <si>
    <t>CRPNA STANICA MODRUŠKI SALOPEKI :</t>
  </si>
  <si>
    <t>Potopna bunarska pumpa za vodu za piće integrirana sa potopnim elektromotorom. Hidraulički dio sastavljen od sekcija u zajedničkom plaštu. Kompletan agregat koji uključuje funkcionalni sklop pumpe i elektromotora su u mokroj izvedbi.
Elektromotor je prilagođen za rad sa frekventnim regulatorom za regulaciju broja okretaja. Pumpa i elektromotor smješteni su u plaštu zbog efikasnog hlađenja elektromotora u radu.
Kapacitet  Q = 0,8 -2,5 L/s.   Visine dobave H = 230-75 m,   P = 3,7 kW.</t>
  </si>
  <si>
    <t>EV zasun DN 50, NP 25 bara</t>
  </si>
  <si>
    <t xml:space="preserve">Nepovratni ventil DN 50, NP 25 bara </t>
  </si>
  <si>
    <t>Induktivni vodomjer DN 50, NP 25 bara</t>
  </si>
  <si>
    <t>Membranski ventil sa plovkom DN 50, Np 10 bara za ugradnju u rezervoar</t>
  </si>
  <si>
    <t xml:space="preserve">Manometar ( 0 do 25  bara ) komplet sa manometarskom slavinom </t>
  </si>
  <si>
    <t>CRPNA STANICA MODRUŠKI SALOPEKI   -    STROJARSKI RADOVI UKUPNO:</t>
  </si>
  <si>
    <t>CRPNA STANICA VUKOVIĆI :</t>
  </si>
  <si>
    <t>Horizontalna pumpa za vodu za piće sa komplet sa elektromotorom u monoblok izvedbi. Hidraulički dio sastavljen od sekcija te usisnog i tlačnog priključka. Usisna prirubnica nalazi se sa prednje strane pumpe a tlačna na gornjoj strani. Kompletan agregat koji uključuje funkcionalni sklop pumpe, segmente usisnog i tlačnog priključka u kompletu s produžetkom vratila i ležajima,  elektromotora i spojke su u suhoj izvedbi.
Elektromotor je prilagođen za rad sa frekventnim regulatorom za regulaciju broja okretaja.
Kapacitet  Q = 0,6 - 4,2 L/s.   Visine dobave H = 82 - 50 m,   P = 4 kW.</t>
  </si>
  <si>
    <t>CRPNA STANICA VUKOVIĆI   -    STROJARSKI RADOVI UKUPNO:</t>
  </si>
  <si>
    <t>CRPNA STANICA DREŽNICA :</t>
  </si>
  <si>
    <t>Potopna bunarska pumpa za vodu za piće integrirana sa potopnim elektromotorom. Hidraulički dio sastavljen od sekcija u zajedničkom plaštu. Kompletan agregat koji uključuje funkcionalni sklop pumpe i elektromotora su u mokroj izvedbi.
Elektromotor je prilagođen za rad sa frekventnim regulatorom za regulaciju broja okretaja. Pumpa i elektromotor smješteni su u plaštu zbog efikasnog hlađenja elektromotora u radu.
Kapacitet  Q = 5 -13,3 L/s.   Visine dobave H = 110-35 m,   P = 11 kW.</t>
  </si>
  <si>
    <t>EV zasun DN 100, NP 10 bara</t>
  </si>
  <si>
    <t xml:space="preserve">Nepovratni ventil sa oprugom i aksijalno pomičnim tijelom zatvarača      DN 100, NP 10 bara </t>
  </si>
  <si>
    <t>Volumetrički vodomjer DN 100, NP 10 bara</t>
  </si>
  <si>
    <t>Leptirasti zatvarač na elektromotorni pogon DN 100, NP 10 bara</t>
  </si>
  <si>
    <t>Usponski cjevovod izrađen od čeličnih bešavnih cijevi sa zavarenim prirubnicama DN 100, NP 10 bara. Ukuona dužina cjevovoda L=24 m.</t>
  </si>
  <si>
    <t>Segmenti tlačnog cjevovoda za povezivanje tlačne prirubnice bunarske glave DN 100, EV zasuna i nepovratnog ventila. Segmenti se izrađuju od čeličnih bešavnih cijevi i čeličnih prirubnica u zavarenoj izvedbi.</t>
  </si>
  <si>
    <t>Demontaža postojeće pumpe, elektromotora, temeljne ploče, armatura i dijelova usisnog i tlačnog cjevovoda. Odvoz na deponiju naručitelja.</t>
  </si>
  <si>
    <t>CRPNA STANICA DREŽNICA   -    STROJARSKI RADOVI UKUPNO:</t>
  </si>
  <si>
    <t>CRPNA STANICA GAVANI :</t>
  </si>
  <si>
    <t>Vertikalna višestupanjska pumpa za vodu za piće sa spojkom i elektromotorom na nosećoj prirubnici pumpe. Hidraulički dio sastavljen od sekcija te usisnog i tlačnog segmenta. Usisna prirubnica nalazi se bočno dolje a tlačna bočno gore. Kompletan agregat koji uključuje funkcionalni sklop pumpe, segmente usisnog i tlačnog priključka u kompletu s produžetkom vratila i ležajima,  elektromotora i spojke su u suhoj izvedbi.
Elektromotor je prilagođen za rad sa frekventnim regulatorom za regulaciju broja okretaja.
Kapacitet  Q = 0,5 - 1,5 L/s.   Visine dobave H = 75 - 30 m,   P = 1,5 kW.</t>
  </si>
  <si>
    <t>CRPNA STANICA GAVANI   -    STROJARSKI RADOVI UKUPNO:</t>
  </si>
  <si>
    <t>CRPNA STANICA SALOPEK SELO :</t>
  </si>
  <si>
    <t>Vertikalna višestupanjska pumpa za vodu za piće sa spojkom i elektromotorom na nosećoj prirubnici pumpe. Hidraulički dio sastavljen od sekcija te usisnog i tlačnog segmenta. Usisna prirubnica nalazi se bočno dolje a tlačna bočno gore. Kompletan agregat koji uključuje funkcionalni sklop pumpe, segmente usisnog i tlačnog priključka u kompletu s produžetkom vratila i ležajima,  elektromotora i spojke su u suhoj izvedbi.
Elektromotor je prilagođen za rad sa frekventnim regulatorom za regulaciju broja okretaja.
Kapacitet  Q = 2,5 - 3,5 L/s.   Visine dobave H = 50 - 30 m,   P = 2,2 kW.</t>
  </si>
  <si>
    <t>CRPNA STANICA SALOPEK SELO   -    STROJARSKI RADOVI UKUPNO:</t>
  </si>
  <si>
    <t>VII.a)</t>
  </si>
  <si>
    <t>VII.b)</t>
  </si>
  <si>
    <t>SCADA</t>
  </si>
  <si>
    <t>Okno G5</t>
  </si>
  <si>
    <t>Okno G7</t>
  </si>
  <si>
    <t>Okno G6</t>
  </si>
  <si>
    <t>Okno G8</t>
  </si>
  <si>
    <t>Okno B1</t>
  </si>
  <si>
    <t>Vodomjer štapni DN200</t>
  </si>
  <si>
    <t xml:space="preserve">Spojnica EKS DN300 PN10                      </t>
  </si>
  <si>
    <t>MDK komad DN200 PN10</t>
  </si>
  <si>
    <t xml:space="preserve">EM Vodomjer DN200 PN10 s impulsnim izlazom </t>
  </si>
  <si>
    <t>FFR komad DN200/300 PN10</t>
  </si>
  <si>
    <t>Leptirasti zasun DN200 PN10 s elektro upravljanjem</t>
  </si>
  <si>
    <t>FFR komad DN150/100 PN10</t>
  </si>
  <si>
    <t xml:space="preserve">Spojnica EKS DN150 PN10                      </t>
  </si>
  <si>
    <t xml:space="preserve">Spojnica EU DN80 PN10                      </t>
  </si>
  <si>
    <t xml:space="preserve">Spojnica EPHD DN63 PN10                      </t>
  </si>
  <si>
    <t>EV zasun DN 50</t>
  </si>
  <si>
    <t>Okno H3</t>
  </si>
  <si>
    <t>EPHD spojnica DN 50</t>
  </si>
  <si>
    <t>MDK DN 50</t>
  </si>
  <si>
    <t xml:space="preserve">Sedlo za PEHD cjevovod DN63, PN10 sa slavinom 1/2" </t>
  </si>
  <si>
    <t>Okno H5</t>
  </si>
  <si>
    <t xml:space="preserve">Spojnica EBS DN50 PN10                      </t>
  </si>
  <si>
    <t>TT-kom DN150/50 PN10</t>
  </si>
  <si>
    <t>Okno D5</t>
  </si>
  <si>
    <t>EV zasun DN50</t>
  </si>
  <si>
    <t xml:space="preserve">Obujmica za LZ cjevovod DN50, PN10 sa slavinom 1/2" </t>
  </si>
  <si>
    <t>Okno E11</t>
  </si>
  <si>
    <t>Vodomjer štapni DN400</t>
  </si>
  <si>
    <t>Vodomjer štapni DN100</t>
  </si>
  <si>
    <t xml:space="preserve">Spojnica EU DN65 PN10                      </t>
  </si>
  <si>
    <t>FF komad DN65/700 PN10</t>
  </si>
  <si>
    <t>FF komad DN65/300 PN10</t>
  </si>
  <si>
    <t xml:space="preserve">EV zasun DN65 PN10 </t>
  </si>
  <si>
    <t>T-kom DN65/65 PN10</t>
  </si>
  <si>
    <t xml:space="preserve">MDK komad DN65 PN10 </t>
  </si>
  <si>
    <t>Filtera DN65, PN10, slijedećih karakteristika:
-tijelo i poklopac od duktilnog lijeva GGG40 s epoksidnim premazom
-filterska mrica debljine 2 mm od nehrđajučeg čelika316 u okviru od duktilnog lijeva s epoksidnim premazom, mrežicaokomita na smjer toka
-vijci SS303
-filter mora imati ispust s kuglastim ventilom 5/4" koji omogućuje samoispiranje bez gornjeg poklopca</t>
  </si>
  <si>
    <t xml:space="preserve">Vodomjer DN65 PN10 s impulsnim izlazom </t>
  </si>
  <si>
    <t xml:space="preserve">Ogrlica za lijevano željezni cjevovod DN65, PN10 sa slavinom 1/2" </t>
  </si>
  <si>
    <t>Okno H11</t>
  </si>
  <si>
    <t>EU spojnica DN 150</t>
  </si>
  <si>
    <t>MDK DN 150</t>
  </si>
  <si>
    <t>EV zasun DN150</t>
  </si>
  <si>
    <t xml:space="preserve">Obujmica za LZ cjevovod DN150, PN10 sa slavinom 1/2" </t>
  </si>
  <si>
    <t>Okno F1</t>
  </si>
  <si>
    <t>XR komad 400/100</t>
  </si>
  <si>
    <t>XR komad 400/80</t>
  </si>
  <si>
    <t>MDK DN 100</t>
  </si>
  <si>
    <t>MDK DN 80</t>
  </si>
  <si>
    <t xml:space="preserve">Obujmica za LZ cjevovod DN400, PN10 sa slavinom 1/2" </t>
  </si>
  <si>
    <t>Okno C1</t>
  </si>
  <si>
    <t>MDK DN 300</t>
  </si>
  <si>
    <t xml:space="preserve">EM Vodomjer DN300 PN10 s impulsnim izlazom </t>
  </si>
  <si>
    <t>Filter DN300, PN10, slijedećih karakteristika:
-tijelo i poklopac od duktilnog lijeva GGG40 s epoksidnim premazom
-filterska mrica debljine 2 mm od nehrđajučeg čelika316 u okviru od duktilnog lijeva s epoksidnim premazom, mrežicaokomita na smjer toka
-vijci SS303
-filter mora imati ispust s kuglastim ventilom 5/4" koji omogućuje samoispiranje bez gornjeg poklopca</t>
  </si>
  <si>
    <t xml:space="preserve">Obujmica za LZ cjevovod DN300, PN10 sa slavinom 1/2" </t>
  </si>
  <si>
    <t>Leptirasti zasun DN300 e elektro upravljanjem</t>
  </si>
  <si>
    <t>Okno H10</t>
  </si>
  <si>
    <t>Okno A6</t>
  </si>
  <si>
    <t>EBS spojnica DN 100</t>
  </si>
  <si>
    <t>T komad 110/50</t>
  </si>
  <si>
    <t>Okno E12</t>
  </si>
  <si>
    <t>EV zasun DN100</t>
  </si>
  <si>
    <t>Okno H8</t>
  </si>
  <si>
    <t>d</t>
  </si>
  <si>
    <t>š</t>
  </si>
  <si>
    <t>v</t>
  </si>
  <si>
    <t>Strojno rezanje asfaltnog zastora debljine sloja 10 cm, odbacivanje materijala sa strane rova.</t>
  </si>
  <si>
    <t>Rušenje postojećeg betonskog okna. Stavka uključuje osiguranje postojeće vodovodne armature i fazonerije, rezanje armature i razbijanje betona, odvoz i deponiranje betonskog materijala</t>
  </si>
  <si>
    <t>kompl.</t>
  </si>
  <si>
    <t xml:space="preserve">Iskop temeljne jame za betonsku komoru mjernog okna. Iskop zemljanog materijala bez obzira na kategoriju  tla. Iskop se uglavnom predviđa strojno, dok se ručno izvodi samo na mjestima gdje se iskop ne može izvršiti mehanizacijom (gdje smetaju postojeći podzemni objekti vodovoda i drugih komunalnih instalacija.                                                                                               Rad na iskopu obuhvaća pravilno zasjecanje bočnih strana na način da se onemogući odron materijala zbog prekosih stranica i planiranje dna rova za podložni beton. U cijenu uključen iskop bez obzira na sadržaj vode u iskopu i otežan rad radi razupirača, crpljenje podzemne vode iz rova i potreban ručni iskop. Obračun po 1m³ iskopanog materijala u sraslom stanju prema idealnom presjeku. </t>
  </si>
  <si>
    <r>
      <rPr>
        <sz val="10"/>
        <rFont val="Arial"/>
        <family val="2"/>
        <charset val="1"/>
      </rPr>
      <t>m</t>
    </r>
    <r>
      <rPr>
        <vertAlign val="superscript"/>
        <sz val="10"/>
        <rFont val="Arial"/>
        <family val="2"/>
        <charset val="1"/>
      </rPr>
      <t>3</t>
    </r>
  </si>
  <si>
    <t xml:space="preserve">Nasipavanje i planiranje dna  građevinske jame kamenim agregatom u sloju debljine 0.10 m, s nabijanjem vibro nabijačem.  </t>
  </si>
  <si>
    <t>Izrada oplate za betoniranje temeljne ploče komore. Stavka obuhvaća sve radove i opremu potrebne za izradu oplate temeljne ploče uključujući izradu, montažu, demontažu i čišćenje. Radove izvesti prema građevinskim nacrtima.</t>
  </si>
  <si>
    <r>
      <rPr>
        <sz val="10"/>
        <rFont val="Arial"/>
        <family val="2"/>
        <charset val="1"/>
      </rPr>
      <t>m</t>
    </r>
    <r>
      <rPr>
        <vertAlign val="superscript"/>
        <sz val="10"/>
        <rFont val="Arial"/>
        <family val="2"/>
        <charset val="1"/>
      </rPr>
      <t>2</t>
    </r>
  </si>
  <si>
    <t>Izrada betonske temeljne ploče komore debljine 0,20 m.   Stavka obuhvaća sve radove i opremu potrebne za nabavu, dobavu i ugradnju betona klase C30/37, razred izloženosti XC4, XD1, XF1, XA1 Cmin=3,0cm. Ploču izveti u padu prema jednom od kuteva ploče okna i u ploči ostaviti otvor za ispumpavanje promjera 30 cm i dubine 10 cm. Radove izvesti prema građevinskim nacrtima</t>
  </si>
  <si>
    <t>Izrada dvostrane oplate za betoniranje zidova  komore. Stavka obuhvaća sve radove i opremu potrebne za izradu oplate betonskih zidova i ploča uključujući izradu, montažu, demontažu i čišćenje. Radove izvesti prema građevinskim nacrtima.</t>
  </si>
  <si>
    <t>Izrada oplate za betoniranje pokrovne ploče komore. Cijenom obuhvaćena izrada oplate po bočnim stranama ploče, potporni stupovi i šalovanje ulaznog otvora u komoru.</t>
  </si>
  <si>
    <t xml:space="preserve">Betoniranje zidova komore  betonom C25/30. Stavka obuhvaća sve radove i opremu potrebne za nabavu, dobavu i ugradnju betona klase C30/37, razred izloženosti XC4, XD1, XF1, XA1 Cmin=3,0cm.  </t>
  </si>
  <si>
    <t>Betoniranje pokrovne ploče komore. U ploči predvidjeti otvore za silaz u komoru dimenzija 600x600 mm. Stavka obuhvaća sve radove i opremu potrebne za nabavu, dobavu i ugradnju betona klase C30/37, razred izloženosti XC4, XD1, XF1, XA1 Cmin=3,0cm.</t>
  </si>
  <si>
    <t xml:space="preserve">Nabava, doprema i ugradnja poklopca na ulazu u betonsko okno. Poklopac treba biti od lj. ž. dimenzija svjetlog otvora 60x60 cm, nosivosti 15 tona. </t>
  </si>
  <si>
    <t>Nabava, doprema i ugradnja penjalica za silazak u komoru.</t>
  </si>
  <si>
    <t>Izrada potpornog stupa (nosača) vodovodne armature u komori nakon montaže iste.Stup je dimenzija cca 20x20 cm, visine 0,70 m, a izvodi se od betona u oplati. Stavkom obuhvaćen sav materijal i rad, te rašalovanje nakon otvrdnavanja betona.</t>
  </si>
  <si>
    <r>
      <rPr>
        <sz val="10"/>
        <color rgb="FF000000"/>
        <rFont val="Arial"/>
        <family val="2"/>
        <charset val="1"/>
      </rPr>
      <t>Zatrpavanje preostalog dijela građevinske jame oko vodovodnog okna sitnijim probranim materijalom iz iskopa ili zamjenskim materijalom (cakumpak) u slojevima od 30 cm uz odgovarajuće ručno ili strojno nabijanje. U stavku uračunati i nabavu i dopremu zamjenskog materijala.
Obračun po m</t>
    </r>
    <r>
      <rPr>
        <vertAlign val="superscript"/>
        <sz val="10"/>
        <color rgb="FF000000"/>
        <rFont val="Arial"/>
        <family val="2"/>
        <charset val="1"/>
      </rPr>
      <t>3</t>
    </r>
    <r>
      <rPr>
        <sz val="10"/>
        <color rgb="FF000000"/>
        <rFont val="Arial"/>
        <family val="2"/>
        <charset val="1"/>
      </rPr>
      <t xml:space="preserve"> ugrađenog materijala u zbijenom stanju, prema idealnom presjeku.</t>
    </r>
  </si>
  <si>
    <r>
      <rPr>
        <sz val="10"/>
        <color rgb="FF000000"/>
        <rFont val="Arial"/>
        <family val="2"/>
        <charset val="1"/>
      </rPr>
      <t>m</t>
    </r>
    <r>
      <rPr>
        <vertAlign val="superscript"/>
        <sz val="10"/>
        <color rgb="FF000000"/>
        <rFont val="Arial"/>
        <family val="2"/>
        <charset val="1"/>
      </rPr>
      <t>3</t>
    </r>
  </si>
  <si>
    <t>Sanacija prekopane prometne površine s dovođenjem u prvobitno stanje. Sanaciju izvesti prema uvjetima  gradskog upravnog tijela nadležnog za ceste. Obnovu asfaltnog zastora izvesti na isti način kao što je bila i prije raskapanja. Predviđa se obnova sloja debljine kao u postojećem stanju.</t>
  </si>
  <si>
    <t>Odvoz preostalog materijala od iskopa nakon zatrpavanja jame na trajnu deponiju. Odvoz bez obzira na udaljenost deponije, tj. izvođač pri nuđenju radova mora uzeti u obzir daljinu prijevoza. Višak iskopanog materijala koji se neće koristiti za zatrpavanje rova, odvozi se na trajnu deponiju. U cijenu je uračunat utovar i odvoz s istovarom svog preostalog materijala s privremene deponije na trajnu deponiju, uređenje iste poravnavanjem istovarenog materijala i konačno zbrinjavanje materijala sa svim potrebnim radnjama. Troškove iznalaženja trajne deponije, odštete, pristupa i uređenja deponije snosi izvođač radova. Izvođač je dužan u potpunosti osigurati prijevoz na samom gradilištu, kao i na javnim prometnim površinama.  Rastresitost  1,25. Obračun po m³ odvezenog materijala u rastresitom stanju.</t>
  </si>
  <si>
    <t>Rušenje jedne stranice postojećeg betonskog okna, 1,9 x 2,0. Stavka uključuje osiguranje postojeće vodovodne armature i fazonerije, rezanje armature i razbijanje betona, odvoz i deponiranje betonskog materijala</t>
  </si>
  <si>
    <t>Rušenje jednog zida postojećeg betonskog okna 1,6 x 1,6. Stavka uključuje osiguranje postojeće vodovodne armature i fazonerije, rezanje armature i razbijanje betona, odvoz i deponiranje betonskog materijala</t>
  </si>
  <si>
    <t>Štemanje otovora oko cijevi  starog okna. Stavka uključuje osiguranje postojeće vodovodne armature i fazonerije, rezanje armature i razbijanje betona, odvoz i deponiranje betonskog materijala</t>
  </si>
  <si>
    <r>
      <t>Kopanje probnih šliceva na karakterističnim mjestima trase, odnosno na mjestima križanja s drugim instalacijama. Iskop se vrši 70% strojno i 30% ručno uz potreban oprez. Nakon označavanja instalacija po potrebi mjesto iskopa pritrpati ili osigurati u skladu s propisima. Potrebno je kopanje probnih šliceva vel. 3,0×0,5 m i dubine 1,5 m.
Obračun po m</t>
    </r>
    <r>
      <rPr>
        <vertAlign val="superscript"/>
        <sz val="10"/>
        <rFont val="Arial"/>
        <family val="2"/>
      </rPr>
      <t>3</t>
    </r>
    <r>
      <rPr>
        <sz val="10"/>
        <rFont val="Arial"/>
        <family val="2"/>
      </rPr>
      <t xml:space="preserve"> iskopanog materijala.</t>
    </r>
  </si>
  <si>
    <t>Iskop zemlje B i C kategorije za rovove cjevovoda širine 60 cm i dubine definirane postojećim stanjem. Iskop se uglavnom predviđa strojno, dok se ručno izvodi samo na mjestima gdje se iskop ne može izvršiti mehanizacijom (gdje smetaju postojeći podzemni objekti vodovoda i drugih komunalnih instalacija. (90% strojno, a 10% ručnog iskopa).
Rad na iskopu obuhvaća pravilno zasjecanje bočnih strana i grubo planiranje dna rova. U cijenu uključen iskop bez obzira na sadržaj vode u iskopu i otežan rad radi razupirača.</t>
  </si>
  <si>
    <t>90 % strojno</t>
  </si>
  <si>
    <t>10 % ručno</t>
  </si>
  <si>
    <t>Izrada podloge za polaganje vodovodnih cijevi u dnu rova, debljine 10 cm od pijeska. 
U cijenu stavke ulazi nabava, doprema, ubacivanje i planiranje pijeska  u rov.</t>
  </si>
  <si>
    <r>
      <t>m</t>
    </r>
    <r>
      <rPr>
        <vertAlign val="superscript"/>
        <sz val="10"/>
        <rFont val="Arial"/>
        <family val="2"/>
      </rPr>
      <t>3</t>
    </r>
    <r>
      <rPr>
        <sz val="10"/>
        <rFont val="Arial"/>
        <family val="2"/>
        <charset val="238"/>
      </rPr>
      <t/>
    </r>
  </si>
  <si>
    <r>
      <t>Izrada obloge cijevi nakon montaže te tlačne probe, pijeskom do visine 30 cm iznad tjemena cijevi. Prije tlačne probe potrebno je izvršiti zasipe cjevovoda radi stabilizacije položaja cjevovoda. Svi spojevi moraju biti vidljivi. Cijena rada obuhvaća nabavu, dopremu, razvoz, ubacivanje, razastiranje i nabijanje pijeska. Obračun prema m</t>
    </r>
    <r>
      <rPr>
        <vertAlign val="superscript"/>
        <sz val="10"/>
        <rFont val="Arial"/>
        <family val="2"/>
      </rPr>
      <t>3</t>
    </r>
    <r>
      <rPr>
        <sz val="10"/>
        <rFont val="Arial"/>
        <family val="2"/>
      </rPr>
      <t xml:space="preserve"> ugrađenog materijala (pijesak).</t>
    </r>
  </si>
  <si>
    <r>
      <t>Strojno zatrpavanje cjevovoda do razine nivelete asfaltnog zastora. Prije zatrpavanja obvezno pregledati cjevovod i ustanoviti da nema nekih mehaničkih oštećenja. Nakon toga pristupa se zatrpavanju zamjenskim materijalom (cakumpak) u slojevima od 30 cm s pažljivim nabijanjem. (raspisati do nivelete asfaltnog zastora)
Rad se predviđa dijelom ručno, a dijelom strojno. Ručno je predviđeno do 10%, a 90% strojno. 
Zbijenost zatrpanog rova mora biti tolika da ne dođe do naknadnog slijegavanja. U stavku uračunati i nabavu i dopremu zamjenskog materijala.
Obračun po m</t>
    </r>
    <r>
      <rPr>
        <vertAlign val="superscript"/>
        <sz val="10"/>
        <rFont val="Arial"/>
        <family val="2"/>
      </rPr>
      <t>3</t>
    </r>
    <r>
      <rPr>
        <sz val="10"/>
        <rFont val="Arial"/>
        <family val="2"/>
      </rPr>
      <t xml:space="preserve"> stvarno izvedenih količina.</t>
    </r>
  </si>
  <si>
    <r>
      <t>Utovar i odvoz preostalog materijala od iskopa  kamionom na udaljenost do 10 km. U cijenu uračunati sav potreban materijal, rad i strojeve. Rastresitost  1.25. Obračun po m</t>
    </r>
    <r>
      <rPr>
        <vertAlign val="superscript"/>
        <sz val="10"/>
        <rFont val="Arial"/>
        <family val="2"/>
      </rPr>
      <t>3</t>
    </r>
    <r>
      <rPr>
        <sz val="10"/>
        <rFont val="Arial"/>
        <family val="2"/>
      </rPr>
      <t xml:space="preserve"> zemlje u rastresitom stanju.</t>
    </r>
  </si>
  <si>
    <t>Obnovu asfaltnog zastora izvesti na isti način kao što je bila i prije raskapanja. Predviđa se obnova sloja debljine kao u postojećem stanju.
Sanacija prekopane prometne površine s dovođenjem u prvobitno stanje. Sanaciju izvesti prema uvjetima  gradskog upravnog tijela nadležnog za ceste.</t>
  </si>
  <si>
    <t>Iskop rova u tlu B i C kategorije za polaganje cijevi kućnih priključaka, prosječne dužine 10,00 m, širine 0,30 m i dubine definirane postojećim stanjem,odnosno cca 1,2 m dubine.  
Rad na iskopu obuhvaća iskop od glavne ulične cijevi do postojećeg vodomjernog okna, uključujući i prekop asfaltnog kolnika. Iskop se uglavnom predviđa strojno, dok se ručno izvodi samo na mjestima gdje se iskop ne može izvršiti mehanizacijom (gdje smetaju postojeći podzemni objekti vodovoda i drugih komunalnih instalacija. (90% strojno, a 10% ručnog iskopa).
Rad na iskopu obuhvaća pravilno zasjecanje bočnih strana i grubo planiranje dna rova. U cijenu uključen iskop bez obzira na sadržaj vode u iskopu i otežan rad radi razupirača.</t>
  </si>
  <si>
    <t>broj priključaka</t>
  </si>
  <si>
    <t>prosječna duljina cjevovoda kućnih priključaka</t>
  </si>
  <si>
    <t>Izrada podloge za polaganje cjevovoda kućnih piključaka u dnu rova, debljine 10 cm od pijeska. 
U cijenu stavke ulazi nabava, doprema, razvoz, ubacivanje i planiranje pijeska  u rov.</t>
  </si>
  <si>
    <r>
      <t>Izrada obloge cijevi kućnih priključaka nakon montaže, pijeskom do visine 30 cm iznad tjemena cijevi. Cijena rada obuhvaća nabavu, dopremu, razvoz, ubacivanje, razastiranje i nabijanje pijeska. Obračun prema m</t>
    </r>
    <r>
      <rPr>
        <vertAlign val="superscript"/>
        <sz val="10"/>
        <rFont val="Arial"/>
        <family val="2"/>
      </rPr>
      <t>3</t>
    </r>
    <r>
      <rPr>
        <sz val="10"/>
        <rFont val="Arial"/>
        <family val="2"/>
      </rPr>
      <t xml:space="preserve"> ugrađenog materijala (pijesak).</t>
    </r>
  </si>
  <si>
    <r>
      <t>Strojno zatrpavanje cjevovoda kućnih priključaka do razine nivelete asfaltnog zastora. Prije zatrpavanja obvezno pregledati cjevovod i ustanoviti da nema nekih mehaničkih oštećenja. Nakon toga pristupa se zatrpavanju zamjenskim materijalom (cakumpak) u slojevima od 30 cm s pažljivim nabijanjem.
Zbijenost zatrpanog rova mora biti tolika da ne dođe do naknadnog slijegavanja. U stavku uračunati i nabavu i dopremu zamjenskog materijala.
Obračun po m</t>
    </r>
    <r>
      <rPr>
        <vertAlign val="superscript"/>
        <sz val="10"/>
        <rFont val="Arial"/>
        <family val="2"/>
      </rPr>
      <t>3</t>
    </r>
    <r>
      <rPr>
        <sz val="10"/>
        <rFont val="Arial"/>
        <family val="2"/>
      </rPr>
      <t xml:space="preserve"> stvarno izvedenih količina.</t>
    </r>
  </si>
  <si>
    <t>Prokop prometnice za polaganje cjevovoda kućnih priključaka. Obnovu asfaltnog zastora izvesti na isti način kao što je bila i prije raskapanja. Predviđa se obnova sloja debljine kao u postojećem stanju.
Sanacija prekopane prometne površine s dovođenjem u prvobitno stanje. Sanaciju izvesti prema uvjetima  gradskog upravnog tijela nadležnog za ceste.</t>
  </si>
  <si>
    <r>
      <t>Utovar i odvoz preostalog materijala od iskopa za polaganje cjevovoda kućnih priključaka  kamionom na udaljenost do 10 km. U cijenu uračunati sav potreban materijal, rad i strojeve. Rastresitost  1.25. Obračun po m</t>
    </r>
    <r>
      <rPr>
        <vertAlign val="superscript"/>
        <sz val="10"/>
        <rFont val="Arial"/>
        <family val="2"/>
      </rPr>
      <t>3</t>
    </r>
    <r>
      <rPr>
        <sz val="10"/>
        <rFont val="Arial"/>
        <family val="2"/>
      </rPr>
      <t xml:space="preserve"> zemlje u rastresitom stanju.</t>
    </r>
  </si>
  <si>
    <r>
      <t>Ukoliko je potrebno, razupiranje rovova vrši se mosnicama razuporama s potrebnim klinovima. Rad obuhvaća izradu, postavljanje i skidanje razupirača oplate. Izvodi  se laki do srednji pritisak.  Obračun po m</t>
    </r>
    <r>
      <rPr>
        <vertAlign val="superscript"/>
        <sz val="10"/>
        <rFont val="Arial"/>
        <family val="2"/>
      </rPr>
      <t>2</t>
    </r>
    <r>
      <rPr>
        <sz val="10"/>
        <rFont val="Arial"/>
        <family val="2"/>
      </rPr>
      <t xml:space="preserve"> dvostruko razuprtih površina.</t>
    </r>
  </si>
  <si>
    <t>Nabava, dobava, izrada, postavljanje i demontaža prijelaza preko rova za vozila. Obračun po komadu izvedenog, ostavljenog i demontiranog prijelaza.</t>
  </si>
  <si>
    <t>Nabava, isporuka i ugradnja trake za označavanje za identifikaciju i upozorenje sa oznakom VODOVOD. Trake se polažu na sloj pijeska cca 30 cm iznad cijevi.</t>
  </si>
  <si>
    <t>Tlačno ispitivanje cijevne mreže nakon polaganja i montaže cjevovoda na ispitni tlak od 10 bara. Ispitivanje provesti prema uputama investitora i tehničkim uvjetima ovog projekta. Ispitivanje se vrši uz prisustvo nadzornog inženjera i predstavnika investitora.
O tlačnom ispitivanju voditi zapisnik sa potpisom izvršioca ispitivanja, nadzornog inženjera i odgovornih osoba. Rezultat tlačnog ispitivanja obvezno evidentirati u građevinski dnevnik. U stavku je uključena dobava pumpe i  mjernog uređaja kao i ostalog potrebnog pribora za provedbu tlačne probe.</t>
  </si>
  <si>
    <t>Ispiranje i dezinfekcija cjevovoda:
Ispiranje cjevovodne mreže treba izvoditi odjednom. Time se odstranjuju nečistoće  koji najčešće vezuju klor. Efikasnost ispitivanja mreže može se povećati istovremenim puštanjem vode i upuhivanjem u mrežu komprimiranog zraka. Ispiranje vodom vrši se poslije tlačne probe. Ispiranje je završeno onda kada iz cijevi počne izlaziti bistra voda. Poslije obavljenog ispiranja pristupa se dezinfekciji. Dezinfekcija cjevovoda izvodi se ubacivanjem klora u dio cjevovoda koji je ograničen zatvaračima i to preko hidranta. Dezinfekcija mreže može se izvoditi i dodavanjem klora pomoću uređaja s klorinatorom. Prilikom dezinfekcije mreže obavezno je prethodno na pogodan način upozoriti potrošače da će se u određenom vremenu izvršiti dezinfekcija i da u tom vremenu ne upotrebljavaju vodu. Ovako napunjenu mrežu treba ostaviti da stoji 24 sata. Poslije isteklog vremena, potrebno je otvoriti sva točeća mjesta i ispuste uz potiskivanje čiste vode u cijevni sistem kako bi se izvršilo ispiranje viška klora.</t>
  </si>
  <si>
    <t>Izrada elaborata izvedenog stanja od strane ovlaštenog geodetskog ureda.</t>
  </si>
  <si>
    <t xml:space="preserve">UKUPNO </t>
  </si>
  <si>
    <t>Listopad, 2019.</t>
  </si>
  <si>
    <t xml:space="preserve">Izrada novog betonskog okna unutarnjih dimenzija s obzorom na tip okna. Temeljna ploča debljine je 20 cm od betona. Zidovi su od armiranog betona debljine 20 cm jednostruko armirani mrežom. Gornja ploča je debljine 20 cm, od betona, dvostruko armirana mrežom. Beton je vodonepropustan. Stavkom obuhvaćeni zemljani radovi, oplata, betonski radovi armirački radovi, te nabava, isporuka i ugradnja lijevano željeznog poklopca 600x600 mm nosivosti ovisno o lokaciji okna i 4 penjalice za silazak u okno. Cijenom obuhvaćen sav rad i materijal. </t>
  </si>
  <si>
    <t>II.1.2</t>
  </si>
  <si>
    <t xml:space="preserve"> Okno A7, Rušenje starog i izvedba novog okna unutarnjih dimenzija dxšxv=2x1,5x1,6</t>
  </si>
  <si>
    <t>Okno A1, Iskop</t>
  </si>
  <si>
    <t>II.1.2.1</t>
  </si>
  <si>
    <t>II.1.2.2</t>
  </si>
  <si>
    <t>II.1.2.3</t>
  </si>
  <si>
    <t>II.1.2.4</t>
  </si>
  <si>
    <t>II.1.2.5</t>
  </si>
  <si>
    <t>II.1.2.6</t>
  </si>
  <si>
    <t>II.1.2.7</t>
  </si>
  <si>
    <t>II.1.2.8</t>
  </si>
  <si>
    <t>II.1.2.9</t>
  </si>
  <si>
    <t>II.1.2.10</t>
  </si>
  <si>
    <t>II.1.2.11</t>
  </si>
  <si>
    <t>II.1.2.12</t>
  </si>
  <si>
    <t>II.1.2.13</t>
  </si>
  <si>
    <t>II.1.2.14</t>
  </si>
  <si>
    <t>II.1.2.15</t>
  </si>
  <si>
    <t>II.1.3</t>
  </si>
  <si>
    <t>Okno A12, Rušenje starog i izvedba novog okna unutarnjih dimenzija dxšxv=1,7x2,0x1,6</t>
  </si>
  <si>
    <t>UKUPNO: Okno A7</t>
  </si>
  <si>
    <t>UKUPNO: Okno A12</t>
  </si>
  <si>
    <t>Okno A4, Rušenje starog i izvedba novog okna unutarnjih dimenzija dxšxv=2,1x2,0x1,6</t>
  </si>
  <si>
    <t>UKUPNO: Okno A4</t>
  </si>
  <si>
    <t>Okno I2, Rušenje starog i izvedba novog okna unutarnjih dimenzija dxšxv=2,0x1,9x1,6</t>
  </si>
  <si>
    <t>Okno I3, Rušenje starog i izvedba novog okna unutarnjih dimenzija dxšxv=2,6x1,9x1,6</t>
  </si>
  <si>
    <t>Okno H4: Rušenje starog i izvedba novog okna unutarnjih dimenzija dxšxv=3,0x2,3x1,6</t>
  </si>
  <si>
    <t>UKUPNO: Okno I3</t>
  </si>
  <si>
    <t>UKUPNO: Okno H4</t>
  </si>
  <si>
    <t>Okno J1: Rušenje starog i izvedba novog okna unutarnjih dimenzija dxšxv=2,0x1,7x1,6</t>
  </si>
  <si>
    <t>UKUPNO: Okno J1</t>
  </si>
  <si>
    <t>Okno J9: Rušenje starog i izvedba novog okna unutarnjih dimenzija dxšxv=2,0x2,3x1,6</t>
  </si>
  <si>
    <t>UKUPNO: Okno J9</t>
  </si>
  <si>
    <t>Okno J2a): Rušenje starog i izvedba novog okna unutarnjih dimenzija dxšxv=1,2x1,5x1,6</t>
  </si>
  <si>
    <t>Okno J5: Rušenje starog i izvedba novog okna unutarnjih dimenzija dxšxv=2,3x1,9x1,6</t>
  </si>
  <si>
    <t>UKUPNO: Okno J5</t>
  </si>
  <si>
    <t>Okno D2: Rušenje starog i izvedba novog okna unutarnjih dimenzija dxšxv=2,5x2,9x1,6</t>
  </si>
  <si>
    <t>UKUPNO: Okno D2</t>
  </si>
  <si>
    <t>Okno D3: Rušenje starog i izvedba novog okna unutarnjih dimenzija dxšxv=2,6x2,0x1,6</t>
  </si>
  <si>
    <t>UKUPNO: Okno D3</t>
  </si>
  <si>
    <t>Okno D4: Rušenje starog i izvedba novog okna unutarnjih dimenzija dxšxv=2,0x2,6x1,6</t>
  </si>
  <si>
    <t>UKUPNO: Okno D4</t>
  </si>
  <si>
    <t>Okno E1: Rušenje starog i izvedba novog okna unutarnjih dimenzija dxšxv=2,6x2,2x1,6</t>
  </si>
  <si>
    <t>UKUPNO: Okno E1</t>
  </si>
  <si>
    <t>Okno E2: Rušenje starog i izvedba novog okna unutarnjih dimenzija dxšxv=2,6x2,1x1,6</t>
  </si>
  <si>
    <t>UKUPNO: Okno E2</t>
  </si>
  <si>
    <t>UKUPNO: Okno E4</t>
  </si>
  <si>
    <t>Okno E5: Rušenje starog i izvedba novog okna unutarnjih dimenzija dxšxv=2,3x3,0x1,6</t>
  </si>
  <si>
    <t>UKUPNO: Okno E5</t>
  </si>
  <si>
    <t>Okno E7: Rušenje starog i izvedba novog okna unutarnjih dimenzija dxšxv=1,0x1,5x1,6</t>
  </si>
  <si>
    <t>UKUPNO: Okno E7</t>
  </si>
  <si>
    <t>Okno E10: Rušenje starog i izvedba novog okna unutarnjih dimenzija dxšxv=1,0x1,5x1,6</t>
  </si>
  <si>
    <t>UKUPNO: Okno E10</t>
  </si>
  <si>
    <t>Okno B6: Rušenje starog i izvedba novog okna unutarnjih dimenzija dxšxv=2,2x3,0x1,6</t>
  </si>
  <si>
    <t>UKUPNO: Okno B6</t>
  </si>
  <si>
    <t>Okno B9: Rušenje starog i izvedba novog okna unutarnjih dimenzija dxšxv=1,9x2,2x1,6</t>
  </si>
  <si>
    <t>UKUPNO: Okno B9</t>
  </si>
  <si>
    <t>Okno B10: Rušenje starog i izvedba novog okna unutarnjih dimenzija dxšxv=1,6x1,6x1,6</t>
  </si>
  <si>
    <t>UKUPNO: Okno B10</t>
  </si>
  <si>
    <t>Okno B5: Rušenje starog i izvedba novog okna unutarnjih dimenzija dxšxv=1,6x1,0x1,6</t>
  </si>
  <si>
    <t>UKUPNO: Okno B5</t>
  </si>
  <si>
    <t>Okno G4: Rušenje starog i izvedba novog okna unutarnjih dimenzija dxšxv=2,4x2,0x1,6</t>
  </si>
  <si>
    <t>UKUPNO: Okno G4</t>
  </si>
  <si>
    <t>UKUPNO: Okno G8</t>
  </si>
  <si>
    <t>Okno H5: Rušenje starog i izvedba novog okna unutarnjih dimenzija dxšxv=2,7x1,4x1,6</t>
  </si>
  <si>
    <t>UKUPNO: Okno H5</t>
  </si>
  <si>
    <t>Okno H10: Štemanje otovora oko cijevi  starog okna</t>
  </si>
  <si>
    <t>UKUPNO: Okno H10</t>
  </si>
  <si>
    <t>Okno A6: Rušenje starog i izvedba novog okna unutarnjih dimenzija dxšxv=1,2x1,9x1,6</t>
  </si>
  <si>
    <t>UKUPNO: Okno A6</t>
  </si>
  <si>
    <t>UKUPNO, GRAĐEVINSKI RADOVI:</t>
  </si>
  <si>
    <t>II.2.1.1</t>
  </si>
  <si>
    <t>II.2.1.2</t>
  </si>
  <si>
    <t>II.2.1.3</t>
  </si>
  <si>
    <t>II.2.1.5</t>
  </si>
  <si>
    <t>II.1.3.1</t>
  </si>
  <si>
    <t>II.1.3.2</t>
  </si>
  <si>
    <t>II.1.3.3</t>
  </si>
  <si>
    <t>II.1.3.4</t>
  </si>
  <si>
    <t>II.1.3.5</t>
  </si>
  <si>
    <t>II.1.3.6</t>
  </si>
  <si>
    <t>II.1.3.7</t>
  </si>
  <si>
    <t>II.1.3.8</t>
  </si>
  <si>
    <t>II.1.3.9</t>
  </si>
  <si>
    <t>II.1.3.10</t>
  </si>
  <si>
    <t>II.1.3.11</t>
  </si>
  <si>
    <t>II.1.3.12</t>
  </si>
  <si>
    <t>II.1.3.13</t>
  </si>
  <si>
    <t>II.1.3.14</t>
  </si>
  <si>
    <t>II.1.3.15</t>
  </si>
  <si>
    <t>II.1.4</t>
  </si>
  <si>
    <t>II.1.4.1</t>
  </si>
  <si>
    <t>II.1.4.2</t>
  </si>
  <si>
    <t>II.1.4.3</t>
  </si>
  <si>
    <t>II.1.4.4</t>
  </si>
  <si>
    <t>II.1.4.5</t>
  </si>
  <si>
    <t>II.1.4.6</t>
  </si>
  <si>
    <t>II.1.4.7</t>
  </si>
  <si>
    <t>II.1.4.8</t>
  </si>
  <si>
    <t>II.1.4.9</t>
  </si>
  <si>
    <t>II.1.4.10</t>
  </si>
  <si>
    <t>II.1.4.11</t>
  </si>
  <si>
    <t>II.1.4.12</t>
  </si>
  <si>
    <t>II.1.4.13</t>
  </si>
  <si>
    <t>II.1.4.14</t>
  </si>
  <si>
    <t>II.1.5</t>
  </si>
  <si>
    <t>II.1.5.1</t>
  </si>
  <si>
    <t>II.1.5.2</t>
  </si>
  <si>
    <t>II.1.5.3</t>
  </si>
  <si>
    <t>II.1.5.4</t>
  </si>
  <si>
    <t>II.1.5.5</t>
  </si>
  <si>
    <t>II.1.5.6</t>
  </si>
  <si>
    <t>II.1.5.7</t>
  </si>
  <si>
    <t>II.1.5.8</t>
  </si>
  <si>
    <t>II.1.5.9</t>
  </si>
  <si>
    <t>II.1.5.10</t>
  </si>
  <si>
    <t>II.1.5.11</t>
  </si>
  <si>
    <t>II.1.5.12</t>
  </si>
  <si>
    <t>II.1.5.13</t>
  </si>
  <si>
    <t>II.1.5.14</t>
  </si>
  <si>
    <t>II.1.6</t>
  </si>
  <si>
    <t>II.1.6.1</t>
  </si>
  <si>
    <t>II.1.6.2</t>
  </si>
  <si>
    <t>II.1.6.3</t>
  </si>
  <si>
    <t>II.1.6.4</t>
  </si>
  <si>
    <t>II.1.6.5</t>
  </si>
  <si>
    <t>II.1.6.6</t>
  </si>
  <si>
    <t>II.1.6.7</t>
  </si>
  <si>
    <t>II.1.6.8</t>
  </si>
  <si>
    <t>II.1.6.9</t>
  </si>
  <si>
    <t>II.1.6.10</t>
  </si>
  <si>
    <t>II.1.6.11</t>
  </si>
  <si>
    <t>II.1.6.12</t>
  </si>
  <si>
    <t>II.1.6.13</t>
  </si>
  <si>
    <t>II.1.6.14</t>
  </si>
  <si>
    <t>II.1.6.15</t>
  </si>
  <si>
    <t>II.1.7</t>
  </si>
  <si>
    <t>II.1.7.1</t>
  </si>
  <si>
    <t>II.1.7.2</t>
  </si>
  <si>
    <t>II.1.7.3</t>
  </si>
  <si>
    <t>II.1.7.4</t>
  </si>
  <si>
    <t>II.1.7.5</t>
  </si>
  <si>
    <t>II.1.7.6</t>
  </si>
  <si>
    <t>II.1.7.7</t>
  </si>
  <si>
    <t>II.1.7.8</t>
  </si>
  <si>
    <t>II.1.7.9</t>
  </si>
  <si>
    <t>II.1.7.10</t>
  </si>
  <si>
    <t>II.1.7.11</t>
  </si>
  <si>
    <t>II.1.7.12</t>
  </si>
  <si>
    <t>II.1.7.13</t>
  </si>
  <si>
    <t>II.1.7.14</t>
  </si>
  <si>
    <t>II.1.7.15</t>
  </si>
  <si>
    <t>II.1.7.16</t>
  </si>
  <si>
    <t>II.1.8</t>
  </si>
  <si>
    <t>II.1.8.1</t>
  </si>
  <si>
    <t>II.1.8.2</t>
  </si>
  <si>
    <t>II.1.8.3</t>
  </si>
  <si>
    <t>II.1.8.4</t>
  </si>
  <si>
    <t>II.1.8.5</t>
  </si>
  <si>
    <t>II.1.8.6</t>
  </si>
  <si>
    <t>II.1.8.7</t>
  </si>
  <si>
    <t>II.1.8.8</t>
  </si>
  <si>
    <t>II.1.8.9</t>
  </si>
  <si>
    <t>II.1.8.10</t>
  </si>
  <si>
    <t>II.1.8.11</t>
  </si>
  <si>
    <t>II.1.8.12</t>
  </si>
  <si>
    <t>II.1.8.13</t>
  </si>
  <si>
    <t>II.1.8.14</t>
  </si>
  <si>
    <t>II.1.8.15</t>
  </si>
  <si>
    <t>II.1.9</t>
  </si>
  <si>
    <t>II.1.9.1</t>
  </si>
  <si>
    <t>II.1.9.2</t>
  </si>
  <si>
    <t>II.1.9.3</t>
  </si>
  <si>
    <t>II.1.9.4</t>
  </si>
  <si>
    <t>II.1.9.5</t>
  </si>
  <si>
    <t>II.1.9.6</t>
  </si>
  <si>
    <t>II.1.9.7</t>
  </si>
  <si>
    <t>II.1.9.8</t>
  </si>
  <si>
    <t>II.1.9.9</t>
  </si>
  <si>
    <t>II.1.9.10</t>
  </si>
  <si>
    <t>II.1.9.11</t>
  </si>
  <si>
    <t>II.1.9.12</t>
  </si>
  <si>
    <t>II.1.9.13</t>
  </si>
  <si>
    <t>II.1.9.14</t>
  </si>
  <si>
    <t>II.1.9.15</t>
  </si>
  <si>
    <t>II.1.10</t>
  </si>
  <si>
    <t>II.1.10.1</t>
  </si>
  <si>
    <t>II.1.10.2</t>
  </si>
  <si>
    <t>II.1.10.3</t>
  </si>
  <si>
    <t>II.1.10.4</t>
  </si>
  <si>
    <t>II.1.10.5</t>
  </si>
  <si>
    <t>II.1.10.6</t>
  </si>
  <si>
    <t>II.1.10.7</t>
  </si>
  <si>
    <t>II.1.10.8</t>
  </si>
  <si>
    <t>II.1.10.9</t>
  </si>
  <si>
    <t>II.1.10.10</t>
  </si>
  <si>
    <t>II.1.10.11</t>
  </si>
  <si>
    <t>II.1.10.12</t>
  </si>
  <si>
    <t>II.1.10.13</t>
  </si>
  <si>
    <t>II.1.10.14</t>
  </si>
  <si>
    <t>II.1.10.15</t>
  </si>
  <si>
    <t>II.1.11</t>
  </si>
  <si>
    <t>II.1.11.1</t>
  </si>
  <si>
    <t>II.1.11.2</t>
  </si>
  <si>
    <t>II.1.11.3</t>
  </si>
  <si>
    <t>II.1.11.4</t>
  </si>
  <si>
    <t>II.1.11.5</t>
  </si>
  <si>
    <t>II.1.11.6</t>
  </si>
  <si>
    <t>II.1.11.7</t>
  </si>
  <si>
    <t>II.1.11.8</t>
  </si>
  <si>
    <t>II.1.11.9</t>
  </si>
  <si>
    <t>II.1.11.10</t>
  </si>
  <si>
    <t>II.1.11.11</t>
  </si>
  <si>
    <t>II.1.11.12</t>
  </si>
  <si>
    <t>II.1.11.13</t>
  </si>
  <si>
    <t>II.1.11.14</t>
  </si>
  <si>
    <t>II.1.11.15</t>
  </si>
  <si>
    <t>II.1.12</t>
  </si>
  <si>
    <t>II.1.12.1</t>
  </si>
  <si>
    <t>II.1.12.2</t>
  </si>
  <si>
    <t>II.1.12.3</t>
  </si>
  <si>
    <t>II.1.12.4</t>
  </si>
  <si>
    <t>II.1.12.5</t>
  </si>
  <si>
    <t>II.1.12.6</t>
  </si>
  <si>
    <t>II.1.12.7</t>
  </si>
  <si>
    <t>II.1.12.8</t>
  </si>
  <si>
    <t>II.1.12.9</t>
  </si>
  <si>
    <t>II.1.12.10</t>
  </si>
  <si>
    <t>II.1.12.11</t>
  </si>
  <si>
    <t>II.1.12.12</t>
  </si>
  <si>
    <t>II.1.12.13</t>
  </si>
  <si>
    <t>II.1.12.14</t>
  </si>
  <si>
    <t>II.1.12.15</t>
  </si>
  <si>
    <t>II.1.12.16</t>
  </si>
  <si>
    <t>II.1.12.17</t>
  </si>
  <si>
    <t>II.1.13</t>
  </si>
  <si>
    <t>II.1.13.1</t>
  </si>
  <si>
    <t>II.1.13.2</t>
  </si>
  <si>
    <t>II.1.13.3</t>
  </si>
  <si>
    <t>II.1.13.4</t>
  </si>
  <si>
    <t>II.1.13.5</t>
  </si>
  <si>
    <t>II.1.13.6</t>
  </si>
  <si>
    <t>II.1.13.7</t>
  </si>
  <si>
    <t>II.1.13.8</t>
  </si>
  <si>
    <t>II.1.13.9</t>
  </si>
  <si>
    <t>II.1.13.10</t>
  </si>
  <si>
    <t>II.1.13.11</t>
  </si>
  <si>
    <t>II.1.13.12</t>
  </si>
  <si>
    <t>II.1.13.13</t>
  </si>
  <si>
    <t>II.1.13.14</t>
  </si>
  <si>
    <t>II.1.13.15</t>
  </si>
  <si>
    <t>II.1.13.16</t>
  </si>
  <si>
    <t>II.1.13.17</t>
  </si>
  <si>
    <t>II.1.14</t>
  </si>
  <si>
    <t>II.1.14.1</t>
  </si>
  <si>
    <t>II.1.14.2</t>
  </si>
  <si>
    <t>II.1.14.3</t>
  </si>
  <si>
    <t>II.1.14.4</t>
  </si>
  <si>
    <t>II.1.14.5</t>
  </si>
  <si>
    <t>II.1.14.6</t>
  </si>
  <si>
    <t>II.1.14.7</t>
  </si>
  <si>
    <t>II.1.14.8</t>
  </si>
  <si>
    <t>II.1.14.9</t>
  </si>
  <si>
    <t>II.1.14.10</t>
  </si>
  <si>
    <t>II.1.14.11</t>
  </si>
  <si>
    <t>II.1.14.12</t>
  </si>
  <si>
    <t>II.1.14.13</t>
  </si>
  <si>
    <t>II.1.14.14</t>
  </si>
  <si>
    <t>II.1.14.15</t>
  </si>
  <si>
    <t>II.1.14.16</t>
  </si>
  <si>
    <t>II.1.14.17</t>
  </si>
  <si>
    <t>II.1.15</t>
  </si>
  <si>
    <t>II.1.15.1</t>
  </si>
  <si>
    <t>II.1.15.2</t>
  </si>
  <si>
    <t>II.1.15.3</t>
  </si>
  <si>
    <t>II.1.15.4</t>
  </si>
  <si>
    <t>II.1.15.5</t>
  </si>
  <si>
    <t>II.1.15.6</t>
  </si>
  <si>
    <t>II.1.15.7</t>
  </si>
  <si>
    <t>II.1.15.8</t>
  </si>
  <si>
    <t>II.1.15.9</t>
  </si>
  <si>
    <t>II.1.15.10</t>
  </si>
  <si>
    <t>II.1.15.11</t>
  </si>
  <si>
    <t>II.1.15.12</t>
  </si>
  <si>
    <t>II.1.15.13</t>
  </si>
  <si>
    <t>II.1.15.14</t>
  </si>
  <si>
    <t>II.1.15.15</t>
  </si>
  <si>
    <t>II.1.15.16</t>
  </si>
  <si>
    <t>II.1.15.17</t>
  </si>
  <si>
    <t>II.1.16</t>
  </si>
  <si>
    <t>II.1.17</t>
  </si>
  <si>
    <t>II.1.17.1</t>
  </si>
  <si>
    <t>II.1.17.2</t>
  </si>
  <si>
    <t>II.1.17.3</t>
  </si>
  <si>
    <t>II.1.17.4</t>
  </si>
  <si>
    <t>II.1.17.5</t>
  </si>
  <si>
    <t>II.1.17.6</t>
  </si>
  <si>
    <t>II.1.17.7</t>
  </si>
  <si>
    <t>II.1.17.8</t>
  </si>
  <si>
    <t>II.1.17.9</t>
  </si>
  <si>
    <t>II.1.17.10</t>
  </si>
  <si>
    <t>II.1.17.11</t>
  </si>
  <si>
    <t>II.1.17.12</t>
  </si>
  <si>
    <t>II.1.17.13</t>
  </si>
  <si>
    <t>II.1.17.14</t>
  </si>
  <si>
    <t>II.1.17.15</t>
  </si>
  <si>
    <t>II.1.17.16</t>
  </si>
  <si>
    <t>II.1.17.17</t>
  </si>
  <si>
    <t>II.1.18</t>
  </si>
  <si>
    <t>II.1.18.1</t>
  </si>
  <si>
    <t>II.1.18.2</t>
  </si>
  <si>
    <t>II.1.18.3</t>
  </si>
  <si>
    <t>II.1.18.4</t>
  </si>
  <si>
    <t>II.1.18.5</t>
  </si>
  <si>
    <t>II.1.18.6</t>
  </si>
  <si>
    <t>II.1.18.7</t>
  </si>
  <si>
    <t>II.1.18.8</t>
  </si>
  <si>
    <t>II.1.18.9</t>
  </si>
  <si>
    <t>II.1.18.10</t>
  </si>
  <si>
    <t>II.1.18.11</t>
  </si>
  <si>
    <t>II.1.18.12</t>
  </si>
  <si>
    <t>II.1.18.13</t>
  </si>
  <si>
    <t>II.1.18.14</t>
  </si>
  <si>
    <t>II.1.18.15</t>
  </si>
  <si>
    <t>II.1.18.16</t>
  </si>
  <si>
    <t>II.1.18.17</t>
  </si>
  <si>
    <t>II.1.19</t>
  </si>
  <si>
    <t>II.1.20</t>
  </si>
  <si>
    <t>II.1.21.1</t>
  </si>
  <si>
    <t>II.1.21.2</t>
  </si>
  <si>
    <t>II.1.21.3</t>
  </si>
  <si>
    <t>II.1.21.4</t>
  </si>
  <si>
    <t>II.1.21.5</t>
  </si>
  <si>
    <t>II.1.21.6</t>
  </si>
  <si>
    <t>II.1.21.7</t>
  </si>
  <si>
    <t>II.1.21.8</t>
  </si>
  <si>
    <t>II.1.21.9</t>
  </si>
  <si>
    <t>II.1.21.10</t>
  </si>
  <si>
    <t>II.1.21.11</t>
  </si>
  <si>
    <t>II.1.21.12</t>
  </si>
  <si>
    <t>II.1.21.13</t>
  </si>
  <si>
    <t>II.1.21.14</t>
  </si>
  <si>
    <t>II.1.21.15</t>
  </si>
  <si>
    <t>II.1.21</t>
  </si>
  <si>
    <t>II.1.22</t>
  </si>
  <si>
    <t>II.1.22.1</t>
  </si>
  <si>
    <t>II.1.22.2</t>
  </si>
  <si>
    <t>II.1.22.3</t>
  </si>
  <si>
    <t>II.1.22.4</t>
  </si>
  <si>
    <t>II.1.22.5</t>
  </si>
  <si>
    <t>II.1.22.6</t>
  </si>
  <si>
    <t>II.1.22.7</t>
  </si>
  <si>
    <t>II.1.22.8</t>
  </si>
  <si>
    <t>II.1.22.9</t>
  </si>
  <si>
    <t>II.1.22.10</t>
  </si>
  <si>
    <t>II.1.22.11</t>
  </si>
  <si>
    <t>II.1.22.12</t>
  </si>
  <si>
    <t>II.1.22.13</t>
  </si>
  <si>
    <t>II.1.22.14</t>
  </si>
  <si>
    <t>II.1.22.15</t>
  </si>
  <si>
    <t>II.1.23</t>
  </si>
  <si>
    <t>II.1.23.1</t>
  </si>
  <si>
    <t>II.1.23.2</t>
  </si>
  <si>
    <t>II.1.23.3</t>
  </si>
  <si>
    <t>II.1.23.4</t>
  </si>
  <si>
    <t>II.1.23.5</t>
  </si>
  <si>
    <t>II.1.23.6</t>
  </si>
  <si>
    <t>II.1.23.7</t>
  </si>
  <si>
    <t>II.1.23.8</t>
  </si>
  <si>
    <t>II.1.23.9</t>
  </si>
  <si>
    <t>II.1.23.10</t>
  </si>
  <si>
    <t>II.1.23.11</t>
  </si>
  <si>
    <t>II.1.23.12</t>
  </si>
  <si>
    <t>II.1.23.13</t>
  </si>
  <si>
    <t>II.1.23.14</t>
  </si>
  <si>
    <t>II.1.23.15</t>
  </si>
  <si>
    <t>II.1.24</t>
  </si>
  <si>
    <t>II.1.24.1</t>
  </si>
  <si>
    <t>II.1.24.2</t>
  </si>
  <si>
    <t>II.1.24.3</t>
  </si>
  <si>
    <t>II.1.24.4</t>
  </si>
  <si>
    <t>II.1.24.5</t>
  </si>
  <si>
    <t>II.1.24.6</t>
  </si>
  <si>
    <t>II.1.24.7</t>
  </si>
  <si>
    <t>II.1.24.8</t>
  </si>
  <si>
    <t>II.1.24.9</t>
  </si>
  <si>
    <t>II.1.24.10</t>
  </si>
  <si>
    <t>II.1.24.11</t>
  </si>
  <si>
    <t>II.1.24.12</t>
  </si>
  <si>
    <t>II.1.24.13</t>
  </si>
  <si>
    <t>II.1.24.14</t>
  </si>
  <si>
    <t>II.1.24.15</t>
  </si>
  <si>
    <t>II.1.25</t>
  </si>
  <si>
    <t>II.1.25.1</t>
  </si>
  <si>
    <t>II.1.25.2</t>
  </si>
  <si>
    <t>II.1.25.3</t>
  </si>
  <si>
    <t>II.1.25.4</t>
  </si>
  <si>
    <t>II.1.25.5</t>
  </si>
  <si>
    <t>II.1.25.6</t>
  </si>
  <si>
    <t>II.1.25.7</t>
  </si>
  <si>
    <t>II.1.25.8</t>
  </si>
  <si>
    <t>II.1.25.9</t>
  </si>
  <si>
    <t>II.1.25.10</t>
  </si>
  <si>
    <t>II.1.25.11</t>
  </si>
  <si>
    <t>II.1.25.12</t>
  </si>
  <si>
    <t>II.1.25.13</t>
  </si>
  <si>
    <t>II.1.25.14</t>
  </si>
  <si>
    <t>II.1.25.15</t>
  </si>
  <si>
    <t>II.1.26</t>
  </si>
  <si>
    <t>II.1.26.1</t>
  </si>
  <si>
    <t>II.1.26.2</t>
  </si>
  <si>
    <t>II.1.26.3</t>
  </si>
  <si>
    <t>II.1.26.4</t>
  </si>
  <si>
    <t>II.1.26.5</t>
  </si>
  <si>
    <t>II.1.26.6</t>
  </si>
  <si>
    <t>II.1.26.7</t>
  </si>
  <si>
    <t>II.1.26.8</t>
  </si>
  <si>
    <t>II.1.26.9</t>
  </si>
  <si>
    <t>II.1.26.10</t>
  </si>
  <si>
    <t>II.1.26.11</t>
  </si>
  <si>
    <t>II.1.26.12</t>
  </si>
  <si>
    <t>II.1.26.13</t>
  </si>
  <si>
    <t>II.1.26.14</t>
  </si>
  <si>
    <t>II.1.26.15</t>
  </si>
  <si>
    <t>II.1.26.16</t>
  </si>
  <si>
    <t>II.1.26.17</t>
  </si>
  <si>
    <t>II.1.27</t>
  </si>
  <si>
    <t>II.1.27.1</t>
  </si>
  <si>
    <t>II.1.27.2</t>
  </si>
  <si>
    <t>II.1.27.3</t>
  </si>
  <si>
    <t>II.1.27.4</t>
  </si>
  <si>
    <t>II.1.27.5</t>
  </si>
  <si>
    <t>II.1.27.6</t>
  </si>
  <si>
    <t>II.1.27.7</t>
  </si>
  <si>
    <t>II.1.27.8</t>
  </si>
  <si>
    <t>II.1.27.9</t>
  </si>
  <si>
    <t>II.1.27.10</t>
  </si>
  <si>
    <t>II.1.27.11</t>
  </si>
  <si>
    <t>II.1.27.12</t>
  </si>
  <si>
    <t>II.1.27.13</t>
  </si>
  <si>
    <t>II.1.27.14</t>
  </si>
  <si>
    <t>II.1.28</t>
  </si>
  <si>
    <t>II.1.28.1</t>
  </si>
  <si>
    <t>II.1.28.2</t>
  </si>
  <si>
    <t>II.1.28.3</t>
  </si>
  <si>
    <t>II.1.28.4</t>
  </si>
  <si>
    <t>II.1.28.5</t>
  </si>
  <si>
    <t>II.1.28.6</t>
  </si>
  <si>
    <t>II.1.28.7</t>
  </si>
  <si>
    <t>II.1.29</t>
  </si>
  <si>
    <t>II.1.29.1</t>
  </si>
  <si>
    <t>II.1.29.2</t>
  </si>
  <si>
    <t>II.1.29.3</t>
  </si>
  <si>
    <t>II.1.29.4</t>
  </si>
  <si>
    <t>II.1.29.5</t>
  </si>
  <si>
    <t>II.1.29.6</t>
  </si>
  <si>
    <t>II.1.29.7</t>
  </si>
  <si>
    <t>II.1.29.8</t>
  </si>
  <si>
    <t>II.1.29.9</t>
  </si>
  <si>
    <t>II.1.29.10</t>
  </si>
  <si>
    <t>II.1.29.11</t>
  </si>
  <si>
    <t>II.1.29.12</t>
  </si>
  <si>
    <t>II.1.29.13</t>
  </si>
  <si>
    <t>II.1.29.14</t>
  </si>
  <si>
    <t>II.1.29.15</t>
  </si>
  <si>
    <t>II.1.16.1</t>
  </si>
  <si>
    <t>II.1.16.2</t>
  </si>
  <si>
    <t>II.1.16.3</t>
  </si>
  <si>
    <t>II.1.16.4</t>
  </si>
  <si>
    <t>II.1.16.5</t>
  </si>
  <si>
    <t>II.1.16.6</t>
  </si>
  <si>
    <t>II.1.16.7</t>
  </si>
  <si>
    <t>II.1.16.8</t>
  </si>
  <si>
    <t>II.1.16.9</t>
  </si>
  <si>
    <t>II.1.16.10</t>
  </si>
  <si>
    <t>II.1.16.11</t>
  </si>
  <si>
    <t>II.1.16.12</t>
  </si>
  <si>
    <t>II.1.16.13</t>
  </si>
  <si>
    <t>II.1.16.14</t>
  </si>
  <si>
    <t>II.1.16.15</t>
  </si>
  <si>
    <t>II.1.16.16</t>
  </si>
  <si>
    <t>II.1.16.17</t>
  </si>
  <si>
    <t>II.1.19.1</t>
  </si>
  <si>
    <t>II.1.19.2</t>
  </si>
  <si>
    <t>II.1.19.3</t>
  </si>
  <si>
    <t>II.1.19.4</t>
  </si>
  <si>
    <t>II.1.19.5</t>
  </si>
  <si>
    <t>II.1.19.6</t>
  </si>
  <si>
    <t>II.1.19.7</t>
  </si>
  <si>
    <t>II.1.19.8</t>
  </si>
  <si>
    <t>II.1.19.9</t>
  </si>
  <si>
    <t>II.1.19.10</t>
  </si>
  <si>
    <t>II.1.19.11</t>
  </si>
  <si>
    <t>II.1.19.12</t>
  </si>
  <si>
    <t>II.1.19.13</t>
  </si>
  <si>
    <t>II.1.19.14</t>
  </si>
  <si>
    <t>II.1.19.15</t>
  </si>
  <si>
    <t>II.1.19.16</t>
  </si>
  <si>
    <t>II.1.20.1</t>
  </si>
  <si>
    <t>II.1.20.2</t>
  </si>
  <si>
    <t>II.1.20.3</t>
  </si>
  <si>
    <t>II.1.20.4</t>
  </si>
  <si>
    <t>II.1.20.5</t>
  </si>
  <si>
    <t>II.1.20.6</t>
  </si>
  <si>
    <t>II.1.20.7</t>
  </si>
  <si>
    <t>II.1.20.8</t>
  </si>
  <si>
    <t>II.1.20.9</t>
  </si>
  <si>
    <t>II.1.20.10</t>
  </si>
  <si>
    <t>II.1.20.11</t>
  </si>
  <si>
    <t>II.1.20.12</t>
  </si>
  <si>
    <t>II.1.20.13</t>
  </si>
  <si>
    <t>II.1.20.14</t>
  </si>
  <si>
    <t>II.1.20.15</t>
  </si>
  <si>
    <t>II.1.20.16</t>
  </si>
  <si>
    <t>UKUPNO, MONTAŽNI RADOVI:</t>
  </si>
  <si>
    <t>II.2.2</t>
  </si>
  <si>
    <t>II.2.2.1</t>
  </si>
  <si>
    <t>II.2.2.2</t>
  </si>
  <si>
    <t>II.2.2.3</t>
  </si>
  <si>
    <t>II.2.2.4</t>
  </si>
  <si>
    <t>II.2.2.5</t>
  </si>
  <si>
    <t>II.2.2.6</t>
  </si>
  <si>
    <t>II.2.2.7</t>
  </si>
  <si>
    <t>II.2.2.8</t>
  </si>
  <si>
    <t>II.2.2.9</t>
  </si>
  <si>
    <t>II.2.2.10</t>
  </si>
  <si>
    <t>II.2.3</t>
  </si>
  <si>
    <t>II.2.4</t>
  </si>
  <si>
    <t>UKUPNO: Okno A11</t>
  </si>
  <si>
    <t>II.2.5</t>
  </si>
  <si>
    <t>UKUPNO: Okno A3</t>
  </si>
  <si>
    <t>II.2.6</t>
  </si>
  <si>
    <t>II.2.7</t>
  </si>
  <si>
    <t>UKUPNO: Okno H9</t>
  </si>
  <si>
    <t>II.2.8</t>
  </si>
  <si>
    <t>UKUPNO: Okno I2</t>
  </si>
  <si>
    <t>II.2.9</t>
  </si>
  <si>
    <t>II.2.10</t>
  </si>
  <si>
    <t>UKUPNO: Okno I1</t>
  </si>
  <si>
    <t>II.2.11</t>
  </si>
  <si>
    <t>UKUPNO: Okno I4</t>
  </si>
  <si>
    <t>II.2.12</t>
  </si>
  <si>
    <t>11</t>
  </si>
  <si>
    <t>Bušenje prometnice za polaganje cjevovoda kućnih priključaka. Iskop ulazne i izlazne jame. Nabava isporuka i ugradnja zaštitne i radne cijevi</t>
  </si>
  <si>
    <t>automatski hidraulički ventil  DN 300</t>
  </si>
  <si>
    <t>automatski hidraulički ventil  DN 150</t>
  </si>
  <si>
    <t>automatski hidraulički ventil  DN 200</t>
  </si>
  <si>
    <t>automatski hidraulički ventil  DN 250</t>
  </si>
  <si>
    <t>Nabava, isporuka i ugradnja priključne obujmice:</t>
  </si>
  <si>
    <t>VII.1.1.1</t>
  </si>
  <si>
    <t>VII.1.1.2</t>
  </si>
  <si>
    <t>VII.1.1.3</t>
  </si>
  <si>
    <t>VII.1.1.4</t>
  </si>
  <si>
    <t>VII.1.2.1</t>
  </si>
  <si>
    <t>VII.1.2.2</t>
  </si>
  <si>
    <t>VII.1.2.3</t>
  </si>
  <si>
    <t>VII.1.2.4</t>
  </si>
  <si>
    <t>VII.1.2.5</t>
  </si>
  <si>
    <t>VII.1.2.6</t>
  </si>
  <si>
    <t>VII.1.2.7</t>
  </si>
  <si>
    <t>VII.1.2.8</t>
  </si>
  <si>
    <t>VII.1.2.9</t>
  </si>
  <si>
    <t>VII.1.2.10</t>
  </si>
  <si>
    <t>VII.1.2.11</t>
  </si>
  <si>
    <t>VII.1.2.12</t>
  </si>
  <si>
    <t>VII.1.2.13</t>
  </si>
  <si>
    <t>VII.1.2.14</t>
  </si>
  <si>
    <t>VII.1.2.15</t>
  </si>
  <si>
    <t xml:space="preserve">Nabava, isporuka i ugradnja  filtera DN250
</t>
  </si>
  <si>
    <t xml:space="preserve">Nabava, isporuka i ugradnja  filtera DN200
</t>
  </si>
  <si>
    <t xml:space="preserve">Nabava, isporuka i ugradnja  filtera DN150
</t>
  </si>
  <si>
    <t xml:space="preserve">Nabava, isporuka i ugradnja  filtera DN125
</t>
  </si>
  <si>
    <t xml:space="preserve">Nabava, isporuka i ugradnja  filtera DN65
</t>
  </si>
  <si>
    <t xml:space="preserve">Nabava, isporuka i ugradnja  filtera DN300
</t>
  </si>
  <si>
    <t>EM vodomjer DN 125 mm</t>
  </si>
  <si>
    <t>EM vodomjer DN 100 mm</t>
  </si>
  <si>
    <t>EM vodomjer DN 150 mm</t>
  </si>
  <si>
    <t>EM vodomjer DN 200 mm</t>
  </si>
  <si>
    <r>
      <t xml:space="preserve">Zamjena neispravnih sekcijskih zasuna. Stavka obuhvaća nabavu, isporuku i ugradnju sekcijskog  zasuna </t>
    </r>
    <r>
      <rPr>
        <sz val="10"/>
        <rFont val="Arial"/>
        <family val="2"/>
        <charset val="238"/>
      </rPr>
      <t>DN65</t>
    </r>
    <r>
      <rPr>
        <sz val="10"/>
        <rFont val="Arial"/>
        <family val="2"/>
      </rPr>
      <t xml:space="preserve"> PN 10 sa ugradbenom garniturom i ovalnom kapom. 
U cijeni uključen; iskop, demontaža postojećeg zasuna, montaža novog sa uključenim spojnim i brtveni materijalom, izrada suhozida oko ugradbene garniture, postavljanje ovalne kape te vraćanje površine u prvobitno stanje.                                                                                                                
"
</t>
    </r>
  </si>
  <si>
    <r>
      <t xml:space="preserve">Zamjena neispravnih sekcijskih zasuna. Stavka obuhvaća nabavu, isporuku i ugradnju sekcijskog  zasuna </t>
    </r>
    <r>
      <rPr>
        <sz val="10"/>
        <rFont val="Arial"/>
        <family val="2"/>
        <charset val="238"/>
      </rPr>
      <t>DN80</t>
    </r>
    <r>
      <rPr>
        <sz val="10"/>
        <rFont val="Arial"/>
        <family val="2"/>
      </rPr>
      <t xml:space="preserve"> PN 10 sa ugradbenom garniturom i ovalnom kapom. 
U cijeni uključen; iskop, demontaža postojećeg zasuna, montaža novog sa uključenim spojnim i brtveni materijalom, izrada suhozida oko ugradbene garniture, postavljanje ovalne kape te vraćanje površine u prvobitno stanje.                                                                                                                
"
</t>
    </r>
  </si>
  <si>
    <r>
      <t xml:space="preserve">Zamjena neispravnih sekcijskih zasuna. Stavka obuhvaća nabavu, isporuku i ugradnju sekcijskog  zasuna </t>
    </r>
    <r>
      <rPr>
        <sz val="10"/>
        <rFont val="Arial"/>
        <family val="2"/>
        <charset val="238"/>
      </rPr>
      <t>DN100</t>
    </r>
    <r>
      <rPr>
        <sz val="10"/>
        <rFont val="Arial"/>
        <family val="2"/>
      </rPr>
      <t xml:space="preserve"> PN 10 sa ugradbenom garniturom i ovalnom kapom. 
U cijeni uključen; iskop, demontaža postojećeg zasuna, montaža novog sa uključenim spojnim i brtveni materijalom, izrada suhozida oko ugradbene garniture, postavljanje ovalne kape te vraćanje površine u prvobitno stanje.                                                                                                                
"
</t>
    </r>
  </si>
  <si>
    <r>
      <t xml:space="preserve">Zamjena neispravnih sekcijskih zasuna. Stavka obuhvaća nabavu, isporuku i ugradnju sekcijskog  zasuna </t>
    </r>
    <r>
      <rPr>
        <sz val="10"/>
        <rFont val="Arial"/>
        <family val="2"/>
        <charset val="238"/>
      </rPr>
      <t>DN125</t>
    </r>
    <r>
      <rPr>
        <sz val="10"/>
        <rFont val="Arial"/>
        <family val="2"/>
      </rPr>
      <t xml:space="preserve"> PN 10 sa ugradbenom garniturom i ovalnom kapom. 
U cijeni uključen; iskop, demontaža postojećeg zasuna, montaža novog sa uključenim spojnim i brtveni materijalom, izrada suhozida oko ugradbene garniture, postavljanje ovalne kape te vraćanje površine u prvobitno stanje.                                                                                                                
"
</t>
    </r>
  </si>
  <si>
    <r>
      <t xml:space="preserve">Zamjena neispravnih sekcijskih zasuna. Stavka obuhvaća nabavu, isporuku i ugradnju sekcijskog  zasuna </t>
    </r>
    <r>
      <rPr>
        <sz val="10"/>
        <rFont val="Arial"/>
        <family val="2"/>
        <charset val="238"/>
      </rPr>
      <t>DN150</t>
    </r>
    <r>
      <rPr>
        <sz val="10"/>
        <rFont val="Arial"/>
        <family val="2"/>
      </rPr>
      <t xml:space="preserve"> PN 10 sa ugradbenom garniturom i ovalnom kapom. 
U cijeni uključen; iskop, demontaža postojećeg zasuna, montaža novog sa uključenim spojnim i brtveni materijalom, izrada suhozida oko ugradbene garniture, postavljanje ovalne kape te vraćanje površine u prvobitno stanje.                                                                                                                
"
</t>
    </r>
  </si>
  <si>
    <r>
      <t xml:space="preserve">Zamjena neispravnih sekcijskih zasuna. Stavka obuhvaća nabavu, isporuku i ugradnju sekcijskog  zasuna </t>
    </r>
    <r>
      <rPr>
        <sz val="10"/>
        <rFont val="Arial"/>
        <family val="2"/>
        <charset val="238"/>
      </rPr>
      <t>DN200</t>
    </r>
    <r>
      <rPr>
        <sz val="10"/>
        <rFont val="Arial"/>
        <family val="2"/>
      </rPr>
      <t xml:space="preserve"> PN 10 sa ugradbenom garniturom i ovalnom kapom. 
U cijeni uključen; iskop, demontaža postojećeg zasuna, montaža novog sa uključenim spojnim i brtveni materijalom, izrada suhozida oko ugradbene garniture, postavljanje ovalne kape te vraćanje površine u prvobitno stanje.                                                                                                                
"
</t>
    </r>
  </si>
  <si>
    <r>
      <t xml:space="preserve">Zamjena neispravnih sekcijskih zasuna. Stavka obuhvaća nabavu, isporuku i ugradnju sekcijskog  zasuna </t>
    </r>
    <r>
      <rPr>
        <sz val="10"/>
        <rFont val="Arial"/>
        <family val="2"/>
        <charset val="238"/>
      </rPr>
      <t>DN250</t>
    </r>
    <r>
      <rPr>
        <sz val="10"/>
        <rFont val="Arial"/>
        <family val="2"/>
      </rPr>
      <t xml:space="preserve"> PN 10 sa ugradbenom garniturom i ovalnom kapom. 
U cijeni uključen; iskop, demontaža postojećeg zasuna, montaža novog sa uključenim spojnim i brtveni materijalom, izrada suhozida oko ugradbene garniture, postavljanje ovalne kape te vraćanje površine u prvobitno stanje.                                                                                                                
"
</t>
    </r>
  </si>
  <si>
    <r>
      <t xml:space="preserve">Zamjena neispravnih sekcijskih zasuna. Stavka obuhvaća nabavu, isporuku i ugradnju sekcijskog  zasuna </t>
    </r>
    <r>
      <rPr>
        <sz val="10"/>
        <rFont val="Arial"/>
        <family val="2"/>
        <charset val="238"/>
      </rPr>
      <t xml:space="preserve">DN300 </t>
    </r>
    <r>
      <rPr>
        <sz val="10"/>
        <rFont val="Arial"/>
        <family val="2"/>
      </rPr>
      <t xml:space="preserve">PN 10 sa ugradbenom garniturom i ovalnom kapom. 
U cijeni uključen; iskop, demontaža postojećeg zasuna, montaža novog sa uključenim spojnim i brtveni materijalom, izrada suhozida oko ugradbene garniture, postavljanje ovalne kape te vraćanje površine u prvobitno stanje.                                                                                                                
"
</t>
    </r>
  </si>
  <si>
    <r>
      <t xml:space="preserve">Zamjena neispravnih sekcijskih zasuna. Stavka obuhvaća nabavu, isporuku i ugradnju sekcijskog  zasuna </t>
    </r>
    <r>
      <rPr>
        <sz val="10"/>
        <rFont val="Arial"/>
        <family val="2"/>
        <charset val="238"/>
      </rPr>
      <t xml:space="preserve">DN400 </t>
    </r>
    <r>
      <rPr>
        <sz val="10"/>
        <rFont val="Arial"/>
        <family val="2"/>
      </rPr>
      <t xml:space="preserve">PN 10 sa ugradbenom garniturom i ovalnom kapom. 
U cijeni uključen; iskop, demontaža postojećeg zasuna, montaža novog sa uključenim spojnim i brtveni materijalom, izrada suhozida oko ugradbene garniture, postavljanje ovalne kape te vraćanje površine u prvobitno stanje.                                                                                                                
"
</t>
    </r>
  </si>
  <si>
    <r>
      <t xml:space="preserve">Zamjena neispravnih sekcijskih zasuna. Stavka obuhvaća nabavu, isporuku i ugradnju sekcijskog  zasuna </t>
    </r>
    <r>
      <rPr>
        <sz val="10"/>
        <rFont val="Arial"/>
        <family val="2"/>
        <charset val="238"/>
      </rPr>
      <t>DN65</t>
    </r>
    <r>
      <rPr>
        <sz val="10"/>
        <rFont val="Arial"/>
        <family val="2"/>
      </rPr>
      <t xml:space="preserve"> PN 10 u postojeće okno.
U cijeni uključen: demontaža postojećeg zasuna, montaža novog sa uključenim spojnim i brtveni materijalom.                                                                                                          
"
</t>
    </r>
  </si>
  <si>
    <r>
      <t xml:space="preserve">Zamjena neispravnih sekcijskih zasuna. Stavka obuhvaća nabavu, isporuku i ugradnju sekcijskog  zasuna </t>
    </r>
    <r>
      <rPr>
        <sz val="10"/>
        <rFont val="Arial"/>
        <family val="2"/>
        <charset val="238"/>
      </rPr>
      <t>DN80</t>
    </r>
    <r>
      <rPr>
        <sz val="10"/>
        <rFont val="Arial"/>
        <family val="2"/>
      </rPr>
      <t xml:space="preserve"> PN 10 u postojeće okno.
U cijeni uključen: demontaža postojećeg zasuna, montaža novog sa uključenim spojnim i brtveni materijalom.                                                                                                          
"
</t>
    </r>
  </si>
  <si>
    <r>
      <t xml:space="preserve">Zamjena neispravnih sekcijskih zasuna. Stavka obuhvaća nabavu, isporuku i ugradnju sekcijskog  zasuna </t>
    </r>
    <r>
      <rPr>
        <sz val="10"/>
        <rFont val="Arial"/>
        <family val="2"/>
        <charset val="238"/>
      </rPr>
      <t>DN100</t>
    </r>
    <r>
      <rPr>
        <sz val="10"/>
        <rFont val="Arial"/>
        <family val="2"/>
      </rPr>
      <t xml:space="preserve"> PN 10 u postojeće okno.
U cijeni uključen: demontaža postojećeg zasuna, montaža novog sa uključenim spojnim i brtveni materijalom.                                                                                                          
"
</t>
    </r>
  </si>
  <si>
    <r>
      <t xml:space="preserve">Zamjena neispravnih sekcijskih zasuna. Stavka obuhvaća nabavu, isporuku i ugradnju sekcijskog  zasuna </t>
    </r>
    <r>
      <rPr>
        <sz val="10"/>
        <rFont val="Arial"/>
        <family val="2"/>
        <charset val="238"/>
      </rPr>
      <t xml:space="preserve">DN125 </t>
    </r>
    <r>
      <rPr>
        <sz val="10"/>
        <rFont val="Arial"/>
        <family val="2"/>
      </rPr>
      <t xml:space="preserve">PN 10 u postojeće okno.
U cijeni uključen: demontaža postojećeg zasuna, montaža novog sa uključenim spojnim i brtveni materijalom.                                                                                                          
"
</t>
    </r>
  </si>
  <si>
    <r>
      <t xml:space="preserve">Zamjena neispravnih sekcijskih zasuna. Stavka obuhvaća nabavu, isporuku i ugradnju sekcijskog  zasuna </t>
    </r>
    <r>
      <rPr>
        <sz val="10"/>
        <rFont val="Arial"/>
        <family val="2"/>
        <charset val="238"/>
      </rPr>
      <t>DN150</t>
    </r>
    <r>
      <rPr>
        <sz val="10"/>
        <rFont val="Arial"/>
        <family val="2"/>
      </rPr>
      <t xml:space="preserve"> PN 10 u postojeće okno.
U cijeni uključen: demontaža postojećeg zasuna, montaža novog sa uključenim spojnim i brtveni materijalom.                                                                                                          
"
</t>
    </r>
  </si>
  <si>
    <r>
      <t xml:space="preserve">Zamjena neispravnih sekcijskih zasuna. Stavka obuhvaća nabavu, isporuku i ugradnju sekcijskog  zasuna </t>
    </r>
    <r>
      <rPr>
        <sz val="10"/>
        <rFont val="Arial"/>
        <family val="2"/>
        <charset val="238"/>
      </rPr>
      <t>DN200</t>
    </r>
    <r>
      <rPr>
        <sz val="10"/>
        <rFont val="Arial"/>
        <family val="2"/>
      </rPr>
      <t xml:space="preserve"> PN 10 u postojeće okno.
U cijeni uključen: demontaža postojećeg zasuna, montaža novog sa uključenim spojnim i brtveni materijalom.                                                                                                          
"
</t>
    </r>
  </si>
  <si>
    <r>
      <t xml:space="preserve">Zamjena neispravnih sekcijskih zasuna. Stavka obuhvaća nabavu, isporuku i ugradnju sekcijskog  zasuna </t>
    </r>
    <r>
      <rPr>
        <sz val="10"/>
        <rFont val="Arial"/>
        <family val="2"/>
        <charset val="238"/>
      </rPr>
      <t xml:space="preserve">DN250 </t>
    </r>
    <r>
      <rPr>
        <sz val="10"/>
        <rFont val="Arial"/>
        <family val="2"/>
      </rPr>
      <t xml:space="preserve">PN 10 u postojeće okno.
U cijeni uključen: demontaža postojećeg zasuna, montaža novog sa uključenim spojnim i brtveni materijalom.                                                                                                          
"
</t>
    </r>
  </si>
  <si>
    <r>
      <t xml:space="preserve">Zamjena neispravnih sekcijskih zasuna. Stavka obuhvaća nabavu, isporuku i ugradnju sekcijskog  zasuna </t>
    </r>
    <r>
      <rPr>
        <sz val="10"/>
        <rFont val="Arial"/>
        <family val="2"/>
        <charset val="238"/>
      </rPr>
      <t>DN300</t>
    </r>
    <r>
      <rPr>
        <sz val="10"/>
        <rFont val="Arial"/>
        <family val="2"/>
      </rPr>
      <t xml:space="preserve"> PN 10 u postojeće okno.
U cijeni uključen: demontaža postojećeg zasuna, montaža novog sa uključenim spojnim i brtveni materijalom.                                                                                                          
"
</t>
    </r>
  </si>
  <si>
    <r>
      <t xml:space="preserve">Zamjena neispravnih sekcijskih zasuna. Stavka obuhvaća nabavu, isporuku i ugradnju sekcijskog  zasuna </t>
    </r>
    <r>
      <rPr>
        <sz val="10"/>
        <rFont val="Arial"/>
        <family val="2"/>
        <charset val="238"/>
      </rPr>
      <t xml:space="preserve">DN400 </t>
    </r>
    <r>
      <rPr>
        <sz val="10"/>
        <rFont val="Arial"/>
        <family val="2"/>
      </rPr>
      <t xml:space="preserve">PN 10 u postojeće okno.
U cijeni uključen: demontaža postojećeg zasuna, montaža novog sa uključenim spojnim i brtveni materijalom.                                                                                                          
"
</t>
    </r>
  </si>
  <si>
    <t>VII.1.3.1</t>
  </si>
  <si>
    <t>VII.1.3.2</t>
  </si>
  <si>
    <t>VII.1.3.3</t>
  </si>
  <si>
    <t>VII.1.3.4</t>
  </si>
  <si>
    <t>VII.1.3.5</t>
  </si>
  <si>
    <t>VII.1.3.6</t>
  </si>
  <si>
    <t>VII.1.3.7</t>
  </si>
  <si>
    <t>VII.1.3.8</t>
  </si>
  <si>
    <t>VII.1.3.9</t>
  </si>
  <si>
    <t>VII.1.4</t>
  </si>
  <si>
    <t>VII.1.4.1</t>
  </si>
  <si>
    <t>VII.1.4.2</t>
  </si>
  <si>
    <t>VII.1.5</t>
  </si>
  <si>
    <t>VII.1.5.1</t>
  </si>
  <si>
    <t>VII.1.5.2</t>
  </si>
  <si>
    <t>VII.1.5.3</t>
  </si>
  <si>
    <t>VII.1.5.4</t>
  </si>
  <si>
    <t>VII.1.5.5</t>
  </si>
  <si>
    <t>DN 32</t>
  </si>
  <si>
    <t>DN 40</t>
  </si>
  <si>
    <t xml:space="preserve">DN 50 </t>
  </si>
  <si>
    <t xml:space="preserve">DN 65 </t>
  </si>
  <si>
    <t>DN 80</t>
  </si>
  <si>
    <t>DN 100</t>
  </si>
  <si>
    <t xml:space="preserve">DN 125 </t>
  </si>
  <si>
    <t xml:space="preserve">DN 150 </t>
  </si>
  <si>
    <t>DN 200</t>
  </si>
  <si>
    <t>Prespajanje novoprojektiranog cjevovoda na postojeći cjevovod, sa svim potrebnim rezanjima postojećeg cjevovoda, demontažnim i montažnim radovima, pražnjenjem i punjenjem postojećeg cjevovoda, kao i svi potrebni radovi koji se ne mogu normirati. Radovi se moraju izvoditi u koordinaciji s investitorom. U cijenu uračunata nabava, isporuka i ugradnja spojnicaspojnog materijala.</t>
  </si>
  <si>
    <t>Izmještanje i prespajanje postojećih kućnih priključaka na novi vodoopskrbni cjevovod ugradnjom priključne obujmice. Stavka uključuje nabavu, isporuku i ugradnju priključne obujmice za distributivni cjevovod, polaganje cjevovoda PEHD DN25 prosječne duljine 15 m od ogrlice do vodomjernog okna i kompletne vodoinstalaterske radove s materijalom. Obračun po komplet izvedenom kućnom priključku.</t>
  </si>
  <si>
    <t>Hidraulički regulator nizvodnog tlaka,  tipa CLA-VAL li jednakovrijedan, DN200 PN16 (L=310)
Kriteriji jednakovrijednosti:
1-Materijal kućišta i zaštita: od nodularnog lijeva zaštićen epoksi bojom debljine minimalno 250 mikrona
2-Materijal sjedišta ventila, zatvarača i vodilica od nehrđajućeg čelika
3-Materijal upravljačkih elemenata (pilot ventil) od bronce
4-Pokazivač otvorenosti ventila: nastavak od nehrđajućeg čelika sa prozirnom staklenom cjevčicom
5-Materijal kapilara i fitinzi od nehrđajućeg čelika i bronce
6-Maksimalni ulazni tlak do 16 bara
7-Regulacija brzine otvaranja i zatvaranja ventila pri regulaciji tlaka
8-Moguće podešavanje izlaznog tlaka minimalno od 1,4 do 7,2 bara
9-Unapređenje i promjene opcija ventila: moguće bez potrebe vađenja tijela (kućišta) ventila
10-Pogonski hidraulički dio je jedno komorni
11-Posebna mogućnost ventila: prilagođenost radu pri minimalnim protocima (sposobnost osiguranja 10% kapaciteta protočnosti pri 45% otvorenosti, LFS - dimenzioniran za male noćne protoke)
12-2 manometra punjena glicerinom, kao tip Cla-Val NGE 90-01, LFS.</t>
  </si>
  <si>
    <t>Radovi na tehničkoj zaštiti objekata priključenih na elektro-energetski sustav. U objekte spadaju: vodozahvat, crpne stanice, precrpne stanice, vodospreme, dozirne stanice, filtrirnice, prekidne komore i drugo. Površina objekta veća od  20 m2. Radove izvode osobe s dopuštenjem za obavljanje poslova tehničke zaštite, a sukladno pravilnku o uvijetima i načinu provedbe tehničke zaštite i pravilniku o sanitarno tehničkim i higijenskim te drugim uvijetima koje moraju ispunjavati vodoopskrbni objekti.  (7 vodosprema i 4 vodocrpilišta)</t>
  </si>
  <si>
    <t>K1, cjevovod od klaonice prema Sići, prebacivanje priključaka s AC DN50 na AC DN200</t>
  </si>
  <si>
    <t>0</t>
  </si>
  <si>
    <t>duljina cjevovoda</t>
  </si>
  <si>
    <t>VI.1.1.1</t>
  </si>
  <si>
    <t>VI.1.1.2</t>
  </si>
  <si>
    <t>VI.1.2.1</t>
  </si>
  <si>
    <t>VI.1.2.2</t>
  </si>
  <si>
    <t>VI.1.3.1</t>
  </si>
  <si>
    <t>VI.1.3.2</t>
  </si>
  <si>
    <t>REKAPITULACIJA</t>
  </si>
  <si>
    <t>broj šliceva</t>
  </si>
  <si>
    <t>Iskop rova u tlu B i C kategorije za polaganje cijevi kućnih priključaka, prosječne dužine 15,00 m, širine 0,30 m i dubine definirane postojećim stanjem,odnosno cca 1,2 m dubine.  
Rad na iskopu obuhvaća iskop od glavne ulične cijevi do postojećeg vodomjernog okna, uključujući i prekop asfaltnog kolnika. Iskop se uglavnom predviđa strojno, dok se ručno izvodi samo na mjestima gdje se iskop ne može izvršiti mehanizacijom (gdje smetaju postojeći podzemni objekti vodovoda i drugih komunalnih instalacija. (90% strojno, a 10% ručnog iskopa).
Rad na iskopu obuhvaća pravilno zasjecanje bočnih strana i grubo planiranje dna rova. U cijenu uključen iskop bez obzira na sadržaj vode u iskopu i otežan rad radi razupirača.</t>
  </si>
  <si>
    <r>
      <t xml:space="preserve">Nabava, isporuka i ugradnja nadzemnog hidranta </t>
    </r>
    <r>
      <rPr>
        <b/>
        <sz val="10"/>
        <rFont val="Arial"/>
        <family val="2"/>
      </rPr>
      <t>DN80</t>
    </r>
    <r>
      <rPr>
        <sz val="10"/>
        <rFont val="Arial"/>
        <family val="2"/>
      </rPr>
      <t xml:space="preserve"> s automatskim ispustom za ugradbenu dubinu 1,00 m. 
Montaža hidranta, uključivo svi potrebni prijenosi, spuštanje u jarak, namještanje i brtveni materijal kao i izrada podložnog betonskog bloka ispod hidranata vel. 0,50x0,50x0,10 betonom C 12/15. U stavku je uključena i priprema betona, dobava, doprema i svi prijenosi materijala.
Obračun po komadu kompletnog izvedenog nadzemnog hidranta.</t>
    </r>
  </si>
  <si>
    <r>
      <t xml:space="preserve">Izmještanje i prespajanje postojećih kućnih priključaka na novi vodoopskrbni cjevovod ugradnjom priključne obujmice. Stavka uključuje nabavu, isporuku i ugradnju priključne obujmice za distributivni cjevovod, polaganje cjevovoda </t>
    </r>
    <r>
      <rPr>
        <b/>
        <sz val="10"/>
        <rFont val="Arial"/>
        <family val="2"/>
      </rPr>
      <t>PEHD DN25</t>
    </r>
    <r>
      <rPr>
        <sz val="10"/>
        <rFont val="Arial"/>
        <family val="2"/>
      </rPr>
      <t xml:space="preserve"> prosječne duljine 15 m od ogrlice do vodomjernog okna i kompletne vodoinstalaterske radove s materijalom. Obračun po komplet izvedenom kućnom priključku.</t>
    </r>
  </si>
  <si>
    <r>
      <t xml:space="preserve">Izrada privremenog nadzemnog voda za vrijeme izvedbe sanacije. U cijenu uključen sav potreban rad i spojni materijal. Nabava, isporuka i ugradnja potrebne opreme za izradu privremenog spoja do nivoa terena za polaganje privremenog cjevovoda. Zavarivanje cjevovoda uz trasu na duljinu privremenog cjevovoda.
Demontaža  dijela cjevovoda te spajanje navedenih elemenata. U cijenu uključiti sav brtveni i vijčani materijal.                                                                                                                                                                  Nabava, isporuka i ugradnja cjevovoda </t>
    </r>
    <r>
      <rPr>
        <b/>
        <sz val="10"/>
        <color theme="1"/>
        <rFont val="Arial"/>
        <family val="2"/>
      </rPr>
      <t>PEHD</t>
    </r>
    <r>
      <rPr>
        <sz val="10"/>
        <color theme="1"/>
        <rFont val="Arial"/>
        <family val="2"/>
      </rPr>
      <t xml:space="preserve"> </t>
    </r>
    <r>
      <rPr>
        <b/>
        <sz val="10"/>
        <color theme="1"/>
        <rFont val="Arial"/>
        <family val="2"/>
      </rPr>
      <t>DN50</t>
    </r>
    <r>
      <rPr>
        <sz val="10"/>
        <color theme="1"/>
        <rFont val="Arial"/>
        <family val="2"/>
      </rPr>
      <t xml:space="preserve"> i potrebnog broja fazona za privremeno spajanje kućnih priključaka</t>
    </r>
  </si>
  <si>
    <t>Demontaža postojećih cijevi s ekološkim zbrinjavanjem na registrirano odlagalište. Obračun po kg zbrinutog materijala.</t>
  </si>
  <si>
    <r>
      <t xml:space="preserve">Nabava, isporuka i ugradnja cijevi </t>
    </r>
    <r>
      <rPr>
        <b/>
        <sz val="10"/>
        <rFont val="Arial"/>
        <family val="2"/>
      </rPr>
      <t>PEHD DN90</t>
    </r>
    <r>
      <rPr>
        <sz val="10"/>
        <rFont val="Arial"/>
        <family val="2"/>
      </rPr>
      <t xml:space="preserve"> za nazivni tlak 10 bara. Spajanje cijevi čeonim zavarivanjem. Cijevi se polažu na pripremljenu posteljicu u rovu tako da po cijeloj svojoj duljini leže na zbijenoj podlozi. Spajanje, brtvljenje i polaganje cijevi izvoditi strogo prema uputama proizvođača cijevi.  Ova stavka obuhvaća kompletan rad na montaži cijevi sa svim spojnim i brtvenim materijalom.</t>
    </r>
  </si>
  <si>
    <r>
      <rPr>
        <b/>
        <sz val="10"/>
        <rFont val="Arial"/>
        <family val="2"/>
      </rPr>
      <t>PEHD DN90</t>
    </r>
    <r>
      <rPr>
        <sz val="10"/>
        <rFont val="Arial"/>
        <family val="2"/>
      </rPr>
      <t xml:space="preserve"> mm</t>
    </r>
  </si>
  <si>
    <t xml:space="preserve">Postavljanje neinvanzivnog mjerača protoka na vodozahvatu i na mjestu predaje vode drugim javnim isporučiteljima i većim potrošačima. Demontaža uređaja poslije završetka mjerenja. </t>
  </si>
  <si>
    <t>Zamjena neispravnih sekcijskih zasuna u zelenoj površini</t>
  </si>
  <si>
    <r>
      <t xml:space="preserve">Nabava, isporuka i ugradnja cijevi </t>
    </r>
    <r>
      <rPr>
        <b/>
        <sz val="10"/>
        <rFont val="Arial"/>
        <family val="2"/>
      </rPr>
      <t>PEHD DN100</t>
    </r>
    <r>
      <rPr>
        <sz val="10"/>
        <rFont val="Arial"/>
        <family val="2"/>
      </rPr>
      <t xml:space="preserve"> za nazivni tlak 10 bara. Spajanje cijevi čeonim zavarivanjem. Cijevi se polažu na pripremljenu posteljicu u rovu tako da po cijeloj svojoj duljini leže na zbijenoj podlozi. Spajanje, brtvljenje i polaganje cijevi izvoditi strogo prema uputama proizvođača cijevi.  Ova stavka obuhvaća kompletan rad na montaži cijevi sa svim spojnim i brtvenim materijalom.</t>
    </r>
  </si>
  <si>
    <r>
      <rPr>
        <b/>
        <sz val="10"/>
        <rFont val="Arial"/>
        <family val="2"/>
      </rPr>
      <t>PEHD DN110</t>
    </r>
    <r>
      <rPr>
        <sz val="10"/>
        <rFont val="Arial"/>
        <family val="2"/>
      </rPr>
      <t xml:space="preserve"> mm</t>
    </r>
  </si>
  <si>
    <r>
      <rPr>
        <b/>
        <sz val="10"/>
        <rFont val="Arial"/>
        <family val="2"/>
      </rPr>
      <t>PEHD DN160</t>
    </r>
    <r>
      <rPr>
        <sz val="10"/>
        <rFont val="Arial"/>
        <family val="2"/>
      </rPr>
      <t xml:space="preserve"> mm</t>
    </r>
  </si>
  <si>
    <r>
      <t xml:space="preserve">Nabava, isporuka i ugradnja zaštitne cijevi </t>
    </r>
    <r>
      <rPr>
        <b/>
        <sz val="10"/>
        <rFont val="Arial"/>
        <family val="2"/>
      </rPr>
      <t>PEHD DN160</t>
    </r>
    <r>
      <rPr>
        <sz val="10"/>
        <rFont val="Arial"/>
        <family val="2"/>
      </rPr>
      <t xml:space="preserve"> za nazivni tlak 10 bara. Spajanje cijevi čeonim zavarivanjem. Cijevi se polažu na pripremljenu posteljicu u rovu tako da po cijeloj svojoj duljini leže na zbijenoj podlozi. Spajanje, brtvljenje i polaganje cijevi izvoditi strogo prema uputama proizvođača cijevi.  Ova stavka obuhvaća kompletan rad na montaži cijevi sa svim spojnim i brtvenim materijalom.</t>
    </r>
  </si>
  <si>
    <t>MRM Sveti Rok prema gradu</t>
  </si>
  <si>
    <t>Dobava, ugradnja i spajanje opreme:</t>
  </si>
  <si>
    <t>Samostojeći razvodni ormar "RO-NUS"  koji se postavlja na pripadajući temelj, s podnožjem, IP65, dimenzija 1000x750x350 mm, s ugrađenom elektro opremom za napajanje i telemetriju, komplet ožičeno, ispitano i montirano.</t>
  </si>
  <si>
    <t>kpl</t>
  </si>
  <si>
    <t>Samostojeći razvodni ormar "RO-MRM"  koji se postavlja na pripadajući temelj, s podnožjem, IP65, dimenzija 1000x750x350 mm, s ugrađenom elektro opremom za lokalno upravljanje.</t>
  </si>
  <si>
    <t>Bazna jedinica Allen Bradley Micrologix 1400, napajanje 24V DC, kapacitet 20 digitalnih ulaza, 12 digitalnih izlaza, priključci: 1 x RS 232 / RS 485, 1 x Ethernet / IP, 1x RS 232, tip 1766-L32BXB ili jednakovrijedan</t>
  </si>
  <si>
    <t>Tranzistorska ulazna kartica za Allen Bradley ML1400 1762-IQ16 sink, 16x24V DC (16 digitalnih ulaza) ili jednakovrijedna</t>
  </si>
  <si>
    <t>Analogna ulazna kartica za Allen Bradley ML1400 1762-IF4 (4 strujna /naponska ulaza  ili jednakovrijedna</t>
  </si>
  <si>
    <t>Dodirni LCD pokazivač u boji, dijagonale 7'', za ugradnju u razdjelnik i prikaz lokalnih hidrauličkih vrijednosti, PanelView 800 ili jednakovrijedan.</t>
  </si>
  <si>
    <t>Napojna jedinica Zagrel, tip IN24-4, 24 VDC, 4A za daljinsku telemetrijsku stanicu, ili jendakovrijedna</t>
  </si>
  <si>
    <t>"Back-up" suha baterija ukupnog kapaciteta 24V, 26Ah</t>
  </si>
  <si>
    <t>Uređaj za upravljanje radio stanicom s modemom za daljinsku telemetrijsku stanicu - radijski komunikacijski interface KIF</t>
  </si>
  <si>
    <t>Pretvarač 24/12 V DC za napajanje radio stanice</t>
  </si>
  <si>
    <t>UKV radijska stanica Motorola DM 4400 u frekventnom području 450 MHz, izlazne RF snage 10 W (programabilno) prilagođena za prijenos telemetrijskih podataka</t>
  </si>
  <si>
    <t>UKV Yagi radijska antena, 450 MHz frekventno područje, d=6 dB</t>
  </si>
  <si>
    <t>Antenski stup  komplet s nosačem antene i priborom za montažu</t>
  </si>
  <si>
    <t>Antenski RG213 kabel s konektorima, duljine 20 m</t>
  </si>
  <si>
    <t>Izrada procesne programske opreme za rad PLC-a koji mora raditi kao lokalni programabilni automat i kao periferna postaja nadzorno upravljačkog sustava, prikupljati podatke, izdavati komande, te predavati podatke nadredenom Dispečerskom Centru, kao i primati daljinske komande iz Dispečerskog Centra Vodovoda i kanalizacije Ogulin. Navedeni PLC treba komunicirati sa pripadnim DC-om putem protokola MODBUS/ZPROS korištenjem UKV radio veze.</t>
  </si>
  <si>
    <t xml:space="preserve">Procesna programska oprema za rad dodirnog LCD pokazivača, izrada grafičkih prikaza postrojenja s podacima o hidrauličkim vrijednostima. </t>
  </si>
  <si>
    <t>Proširenje postojeće programske opreme dispečerskog centra za prihvat i prikaz procesnih signala mjernog mjesta, uklapanje u postojeći sustav, uz korištenje postojeće baze povijesnih prikaza (histograma), te s izradom kompletne aplikativne programske opreme uključujući izradu komunikacije čovjek sustav, sve za GE iFix v.5.9. SCADA sustav na radnom i rezervnom računalu u konfiguraciji vruće rezerve u dispečerskom centru Zagorska Mrežnica</t>
  </si>
  <si>
    <t>Proširenje postojeće programske opreme Proficy Webspace sustava za za prihvat i prikaz procesnih signala mjernog mjesta</t>
  </si>
  <si>
    <t>Proširenje postojeće programske opreme povijesne baze podataka Proficy Historian i aplikacije za izradu automatskih izvješća Dream Report, proširenje postojećih izvješća o kemijskim parametrima, tlakovima i protocima s dodatnim procesnim podacima mjernog mjesta.</t>
  </si>
  <si>
    <t>Testiranje i puštanje u rad cjelokupne sklopovske i programske podrške mjernog mjesta kao objekta uključenog u NUS Vodovoda i kanalizacije Ogulin</t>
  </si>
  <si>
    <t>Terenska mjerenja, izrada zapisnika i dokumentacije za izhođenje radijske dozvole</t>
  </si>
  <si>
    <t>Tehnička dokumentacija izvedenog stanja</t>
  </si>
  <si>
    <t>Proširenje postojećeg SCADA sustava</t>
  </si>
  <si>
    <t>UKUPNO: MRM Sveti Rok prema gradu</t>
  </si>
  <si>
    <t>Proširenje postojeće procesne programske opreme za rad PLC-a koji mora raditi kao lokalni programabilni automat i kao periferna postaja nadzorno upravljačkog sustava, prikupljati podatke, izdavati komande, te predavati podatke nadredenom Dispečerskom Centru, kao i primati daljinske komande iz Dispečerskog Centra Vodovoda i kanalizacije Ogulin. Navedeni PLC treba komunicirati sa pripadnim DC-om putem protokola MODBUS/ZPROS korištenjem UKV radio veze.</t>
  </si>
  <si>
    <t>VS Kolići</t>
  </si>
  <si>
    <t>UKUPNO: VS Kolići</t>
  </si>
  <si>
    <t>VS Stabarnica</t>
  </si>
  <si>
    <t>NUO Bartolovići</t>
  </si>
  <si>
    <t>MRM  Rupa Gavani</t>
  </si>
  <si>
    <t>MRM  Potočnjak</t>
  </si>
  <si>
    <t>VS Drežnica</t>
  </si>
  <si>
    <t>MRM Tuturović</t>
  </si>
  <si>
    <t>Proširenje postojeće programske opreme dispečerskog centra za prihvat i prikaz procesnih signala crpne stanice, uklapanje u postojeći sustav, uz korištenje postojeće baze povijesnih prikaza (histograma), te s izradom kompletne aplikativne programske opreme uključujući izradu komunikacije čovjek sustav, sve za GE iFix v.5.9. SCADA sustav na radnom i rezervnom računalu u konfiguraciji vruće rezerve u dispečerskom centru Zagorska Mrežnica</t>
  </si>
  <si>
    <t>Proširenje postojeće programske opreme Proficy Webspace sustava za za prihvat i prikaz procesnih signala crpne stanice</t>
  </si>
  <si>
    <t>Proširenje postojeće programske opreme povijesne baze podataka Proficy Historian i aplikacije za izradu automatskih izvješća Dream Report, proširenje postojećih izvješća o kemijskim parametrima, tlakovima i protocima s dodatnim procesnim podacima crpne stanice.</t>
  </si>
  <si>
    <t>Testiranje i puštanje u rad cjelokupne sklopovske i programske podrške crpne stanice kao objekta uključenog u NUS Vodovoda i kanalizacije Ogulin</t>
  </si>
  <si>
    <t>PS Dimljak</t>
  </si>
  <si>
    <t>Samostojeći razvodni ormar "RO-CS"  koji se postavlja na pripadajući temelj, s podnožjem, IP65, dimenzija 1200x1000x350 mm, s ugrađenom elektro opremom za lokalno upravljanje dvjema crpkama snage 7,5 kW - upuštanje frekventnim pretvaračima.</t>
  </si>
  <si>
    <t>MRO Klaonica</t>
  </si>
  <si>
    <t>Samostojeći razvodni ormar "RO-MRO"  koji se postavlja na pripadajući temelj, s podnožjem, IP65, dimenzija 1000x750x350 mm, s ugrađenom elektro opremom za lokalno upravljanje.</t>
  </si>
  <si>
    <t>CS Josipdol</t>
  </si>
  <si>
    <t>Samostojeći razvodni ormar "RO-CS"  koji se postavlja na pripadajući temelj, s podnožjem, IP65, dimenzija 1200x1000x350 mm, s ugrađenom elektro opremom za lokalno upravljanje dvjema crpkama snage 11 kW - upuštanje frekventnim pretvaračima.</t>
  </si>
  <si>
    <t>CS Turkovići</t>
  </si>
  <si>
    <t>Samostojeći razvodni ormar "RO-CS"  koji se postavlja na pripadajući temelj, s podnožjem, IP65, dimenzija 1200x1000x350 mm, s ugrađenom elektro opremom za lokalno upravljanje dvjema crpkama snage 15 kW - upuštanje frekventnim pretvaračima.</t>
  </si>
  <si>
    <t>VS Josipdol</t>
  </si>
  <si>
    <t>Samostojeći razvodni ormar "RO-VS"  koji se postavlja na pripadajući temelj, s podnožjem, IP65, dimenzija 1000x750x350 mm, s ugrađenom elektro opremom za lokalno upravljanje.</t>
  </si>
  <si>
    <t>Proširenje postojeće programske opreme dispečerskog centra za prihvat i prikaz procesnih signala vodospreme, uklapanje u postojeći sustav, uz korištenje postojeće baze povijesnih prikaza (histograma), te s izradom kompletne aplikativne programske opreme uključujući izradu komunikacije čovjek sustav, sve za GE iFix v.5.9. SCADA sustav na radnom i rezervnom računalu u konfiguraciji vruće rezerve u dispečerskom centru Zagorska Mrežnica</t>
  </si>
  <si>
    <t>Proširenje postojeće programske opreme Proficy Webspace sustava za za prihvat i prikaz procesnih signala vodospreme</t>
  </si>
  <si>
    <t>Proširenje postojeće programske opreme povijesne baze podataka Proficy Historian i aplikacije za izradu automatskih izvješća Dream Report, proširenje postojećih izvješća o kemijskim parametrima, tlakovima i protocima s dodatnim procesnim podacima vodospreme.</t>
  </si>
  <si>
    <t>Testiranje i puštanje u rad cjelokupne sklopovske i programske podrške vodospreme kao objekta uključenog u NUS Vodovoda i kanalizacije Ogulin</t>
  </si>
  <si>
    <t>VS Modruški Salopeki</t>
  </si>
  <si>
    <t>Integracija 84 mjerača protoka u NUS</t>
  </si>
  <si>
    <t>MRM Rupa Gavani</t>
  </si>
  <si>
    <t>MRM Potočnjak</t>
  </si>
  <si>
    <t>Integracija mjerača u NUS</t>
  </si>
  <si>
    <t>SVEUKUPNO</t>
  </si>
  <si>
    <t>UKUPNO: VS Stabarnica</t>
  </si>
  <si>
    <t>UKUPNO: NUO Bartolovići</t>
  </si>
  <si>
    <t>UKUPNO: MRM  Rupa Gavani</t>
  </si>
  <si>
    <t>UKUPNO: MRM  Potočnjak</t>
  </si>
  <si>
    <t>UKUPNO: VS Drežnica</t>
  </si>
  <si>
    <t>UKUPNO: MRM Tuturović</t>
  </si>
  <si>
    <t>UKUPNO: PS Dimljak</t>
  </si>
  <si>
    <t>UKUPNO: MRO Klaonica</t>
  </si>
  <si>
    <t>UKUPNO: CS Josipdol</t>
  </si>
  <si>
    <t>UKUPNO: CS Turkovići</t>
  </si>
  <si>
    <t>UKUPNO: VS Josipdol</t>
  </si>
  <si>
    <t>UKUPNO: VS Modruški Salopeki</t>
  </si>
  <si>
    <t>UKUPNO: Integracija 84 mjerača protoka u NUS</t>
  </si>
  <si>
    <t xml:space="preserve">Postavljanje uređaja za slanje podataka o tlakovima. Prijenos podataka o zahvaćenoj količini vode.
Karakteristike uređaja su slijedeće:
• Minimalno 1 impulsni ulaz
• Integrirani mjerač tlaka 0-20 bara, mjernog odstupanja 0,5 bar
• Integrirana GSM antena
• Prijenos podataka putem 2G/3G u podesivim vremenskim intervalima od 1 minute do 1 mjeseca
• Baterijsko napajanje s vijekom trajanja 5 godina
• Vodonepropusnost IP68 (potopljeno na 1 m dubine/48 sati) 
</t>
  </si>
  <si>
    <t xml:space="preserve">Postavljanje uređaja za prijenos podataka zahvaćene količine vode na vodozahvatima, na mjestu preuzimanja vode od drugog javnog isporučitelja i na mjestu predaje vode drugim javnim isporučiteljima i većim potrošačima u nadzorni centar. Prijenos podataka o zahvaćenoj količini vode.
Karakteristike uređaja su slijedeće:
• Minimalno 1 impulsni ulaz
• Integrirani mjerač tlaka 0-20 bara, mjernog odstupanja 0,5 bar
• Integrirana GSM antena
• Prijenos podataka putem 2G/3G u podesivim vremenskim intervalima od 1 minute do 1 mjeseca
• Baterijsko napajanje s vijekom trajanja 5 godina
•Vodonepropusnost IP68 (potopljeno na 1 m dubine/48 sati)                                                      
</t>
  </si>
  <si>
    <t xml:space="preserve">Uređaj za slanje podataka u nadzorni centar.
Karakteristike su slijedeće:
• Minimalno 2 impulsna ulaza
• Integrirani mjerač tlaka 0-20 bara, mjernog odstupanja 0,5 bar
• Integrirana GSM antena
• Prijenos podataka putem 2G/3G u podesivim vremenskim intervalima od 1 minute do 1 mjeseca
• Baterijsko napajanje s vijekom trajanja 5 godina
• Vodonepropusnost IP68 (potopljeno na 1 m dubine/48 sata)
</t>
  </si>
  <si>
    <t xml:space="preserve">Regulator nizvodnog tlaka sa generatorom el. energije, baterijom i daljinskim upravljanjem; DN200, PN10 kao regulatori tlaka za pitku vodu NG1E D22-90-01-IP, DN200,
proizvođača CLA VAL karakteristika opisanih u točkama od 1-17 ili
jednakovrijedan: ____________________.
Kriteriji jednakovrijednosti:
1-Materijal kućišta i zaštita: od nodularnog lijeva zaštićen epoksi bojom debljine minimalno 250 mikrona
2-Materijal sjedišta ventila, zatvarača i vodilica od nehrđajućeg čelika
3-Materijal upravljačkih elemenata (pilot ventil) od bronce
4-Pokazivač otvorenosti ventila: nastavak od nehrđajućeg čelika sa prozirnom staklenom cjevčicom
5-Materijal kapilara i fitinzi od nehrđajućeg čelika i bronce
6-Maksimalni ulazni tlak do 16 bara
7-Regulacija brzine otvaranja i zatvaranja ventila pri regulaciji tlaka
8-Moguće podešavanje izlaznog tlaka od 1,4 do 7,2 bara
9-Unapređenje i promjene opcija ventila: moguće bez potrebe vađenja tijela (kućišta) ventila
10-Pogonski hidraulički dio je jedno komorni
11-2 manometra punjena glicerinom
12- Ventil opremljen sa mjernom sondom tlaka 
• izlaz 0–20mA za integraciju sa uređajem za upravljanje ventilom i prijenos podatka
• IP67 klasa zaštite sonde
• Radna temperatura minimalno: -20 do +60 C
13. Ventil opremljen mjernom sondom protoka
• izlaz 0–20mA za integraciju sa uređajem za upravljanje ventilom i prijenos podatka
• IP67 klasa zaštite sonde
• Radna temperatura minimalno: -20 do +60 C
14.Turbina koja generira električnu energiju iz razlike tlaka na ulazu i izlazu ventila :
• Izlazni napon od minimalno 12V
• Snaga minimalno 0.75W
• Baterija od minimalno 2 x 7Ah
15. Kontroler za daljinsko upravljanje
• Elektronički kontroler mora imati internu memoriju i mogućnost upravljanja regulatorom tlaka putem GSM-a i Ethernet-a, sa podržanim protokolima FTP, Modbus(Scada) i VNC
• 12 VDC napajanje iz generatora električne energije
• 8 izlaza (4x analogni 4-20 mA @Vs, 2 x izlazni solenoid +/- Vs, 2 x relej 6A)
• 12 ulaza (6x analogni 4-20 mA (0-10 V/ 0-5 V), 6x digitalni bez naponski kontakt)
16. Motoriziran pilot ventil upravljan preko kontrolera.
17. Mehanički pilot ventil s bistablinim solenoidom za mogućnost isključivanja automatskog rada regulatora i prelazak na ručno podesivu fiksnu regulaciju tlaka
</t>
  </si>
  <si>
    <r>
      <t>Nabava, isporuka i ugradnja automatskog hidrauličkog ventila za regulaciju nivoa vode u vodospremi sljedećih karakteristika:
- materijal kućišta i zaštita: od nodularnog lijeva zaštićen epoksi bojom debljine minimalno 250 mikrona
- materijal sjedišta ventila, zatvarača i vodilica od nehrđajućeg čelika
- pokazivač otvorenosti ventila: nastavak od nehrđajućeg čelika sa prozirnom staklenom cjevčicom
- materijal kapilara i fitinzi od nehrđajučeg čelika i bronce
- maksimalni ulazni tlak do 16 bara
- unapređenje i promjene opcija ventila: moguće bez potrebe vađenja tijela (kućišta) ventila
- pogonski hidraulički dio je jednokomorni
- obuhvaćen sav potreban spojni i brtveni materijal
- automatsko upravljanje radom ventila u ovisnosti o nivou vode u vodospremi uz podešavanje graničnih vrijednosti minimuma i maksimuma
- uz ventil se isporučuje plovak s pripadajućim ventilom a veza između plovka i glavnog ventila je isključivo hidraulička
- ispitno izvješće kojim se potvrđuje da ventil prema graničnim vrijednostima zadovoljava zahtijevima o zdravstvenoj ispravnosti materijala i predmeta  koji dolaze neposredno u doticaj sa zdravstveno ispravnom vodom za piće.</t>
    </r>
    <r>
      <rPr>
        <sz val="10"/>
        <rFont val="Arial"/>
        <family val="2"/>
      </rPr>
      <t xml:space="preserve">
</t>
    </r>
  </si>
  <si>
    <t>Okno D6a)</t>
  </si>
  <si>
    <t>Okno D6b)</t>
  </si>
  <si>
    <t>FF komad DN200/300 PN10</t>
  </si>
  <si>
    <t>MDK DN200 PN 10</t>
  </si>
  <si>
    <t>Q DN200 PN 10</t>
  </si>
  <si>
    <t>FFR DN250/200 PN 10</t>
  </si>
  <si>
    <t>FFR 150/200</t>
  </si>
  <si>
    <t xml:space="preserve">Obujmica za LZ cjevovod DN200, PN10 sa slavinom 1/2" </t>
  </si>
  <si>
    <t>Q-kom DN150 PN10</t>
  </si>
  <si>
    <t>FFR 200/125</t>
  </si>
  <si>
    <t>Q 125/90</t>
  </si>
  <si>
    <t>EV zasun 125</t>
  </si>
  <si>
    <t xml:space="preserve"> Vodomjer DN125 PN10 s impulsnim izlazom </t>
  </si>
  <si>
    <t>Okno B7a)</t>
  </si>
  <si>
    <t>TT-kom DN150/150 PN10</t>
  </si>
  <si>
    <t>Q-kom DN100/90 PN10</t>
  </si>
  <si>
    <t>EV zasun DN 100</t>
  </si>
  <si>
    <t>Okno H12</t>
  </si>
  <si>
    <t>MDK DN50 PN 10</t>
  </si>
  <si>
    <t>MDK DN80 PN 10</t>
  </si>
  <si>
    <t>Q DN80/90 PN 10</t>
  </si>
  <si>
    <t>T-kom DN50/50 PN10</t>
  </si>
  <si>
    <t>TT-kom DN80/50 PN10</t>
  </si>
  <si>
    <t>Hidraulički regulator nizvodnog tlaka,  tipa CLA-VAL li jednakovrijedan, DN50 PN16 (L=310)
Kriteriji jednakovrijednosti:
1-Materijal kućišta i zaštita: od nodularnog lijeva zaštićen epoksi bojom debljine minimalno 250 mikrona
2-Materijal sjedišta ventila, zatvarača i vodilica od nehrđajućeg čelika
3-Materijal upravljačkih elemenata (pilot ventil) od bronce
4-Pokazivač otvorenosti ventila: nastavak od nehrđajućeg čelika sa prozirnom staklenom cjevčicom
5-Materijal kapilara i fitinzi od nehrđajućeg čelika i bronce
6-Maksimalni ulazni tlak do 16 bara
7-Regulacija brzine otvaranja i zatvaranja ventila pri regulaciji tlaka
8-Moguće podešavanje izlaznog tlaka minimalno od 1,4 do 7,2 bara
9-Unapređenje i promjene opcija ventila: moguće bez potrebe vađenja tijela (kućišta) ventila
10-Pogonski hidraulički dio je jedno komorni
11-Posebna mogućnost ventila: prilagođenost radu pri minimalnim protocima (sposobnost osiguranja 10% kapaciteta protočnosti pri 45% otvorenosti, LFS - dimenzioniran za male noćne protoke)
12-2 manometra punjena glicerinom, kao tip Cla-Val NGE 90-01, LFS.</t>
  </si>
  <si>
    <t xml:space="preserve">Obujmica za LZ cjevovod DN80, PN10 sa slavinom 1/2" </t>
  </si>
  <si>
    <t xml:space="preserve">Regulator nizvodnog tlaka sa generatorom el. energije, baterijom i daljinskim upravljanjem; DN100, PN10 kao regulatori tlaka za pitku vodu NG1E D22-90-01-IP, DN200,
proizvođača CLA VAL karakteristika opisanih u točkama od 1-17 ili
jednakovrijedan: ____________________.
Kriteriji jednakovrijednosti:
1-Materijal kućišta i zaštita: od nodularnog lijeva zaštićen epoksi bojom debljine minimalno 250 mikrona
2-Materijal sjedišta ventila, zatvarača i vodilica od nehrđajućeg čelika
3-Materijal upravljačkih elemenata (pilot ventil) od bronce
4-Pokazivač otvorenosti ventila: nastavak od nehrđajućeg čelika sa prozirnom staklenom cjevčicom
5-Materijal kapilara i fitinzi od nehrđajućeg čelika i bronce
6-Maksimalni ulazni tlak do 16 bara
7-Regulacija brzine otvaranja i zatvaranja ventila pri regulaciji tlaka
8-Moguće podešavanje izlaznog tlaka od 1,4 do 7,2 bara
9-Unapređenje i promjene opcija ventila: moguće bez potrebe vađenja tijela (kućišta) ventila
10-Pogonski hidraulički dio je jedno komorni
11-2 manometra punjena glicerinom
12- Ventil opremljen sa mjernom sondom tlaka 
• izlaz 0–20mA za integraciju sa uređajem za upravljanje ventilom i prijenos podatka
• IP67 klasa zaštite sonde
• Radna temperatura minimalno: -20 do +60 C
13. Ventil opremljen mjernom sondom protoka
• izlaz 0–20mA za integraciju sa uređajem za upravljanje ventilom i prijenos podatka
• IP67 klasa zaštite sonde
• Radna temperatura minimalno: -20 do +60 C
14.Turbina koja generira električnu energiju iz razlike tlaka na ulazu i izlazu ventila :
• Izlazni napon od minimalno 12V
• Snaga minimalno 0.75W
• Baterija od minimalno 2 x 7Ah
15. Kontroler za daljinsko upravljanje
• Elektronički kontroler mora imati internu memoriju i mogućnost upravljanja regulatorom tlaka putem GSM-a i Ethernet-a, sa podržanim protokolima FTP, Modbus(Scada) i VNC
• 12 VDC napajanje iz generatora električne energije
• 8 izlaza (4x analogni 4-20 mA @Vs, 2 x izlazni solenoid +/- Vs, 2 x relej 6A)
• 12 ulaza (6x analogni 4-20 mA (0-10 V/ 0-5 V), 6x digitalni bez naponski kontakt)
16. Motoriziran pilot ventil upravljan preko kontrolera.
17. Mehanički pilot ventil s bistablinim solenoidom za mogućnost isključivanja automatskog rada regulatora i prelazak na ručno podesivu fiksnu regulaciju tlaka
</t>
  </si>
  <si>
    <t>Hidraulički regulator nizvodnog tlaka,  tipa CLA-VAL li jednakovrijedan, DN100 PN16 (L=310)
Kriteriji jednakovrijednosti:
1-Materijal kućišta i zaštita: od nodularnog lijeva zaštićen epoksi bojom debljine minimalno 250 mikrona
2-Materijal sjedišta ventila, zatvarača i vodilica od nehrđajućeg čelika
3-Materijal upravljačkih elemenata (pilot ventil) od bronce
4-Pokazivač otvorenosti ventila: nastavak od nehrđajućeg čelika sa prozirnom staklenom cjevčicom
5-Materijal kapilara i fitinzi od nehrđajućeg čelika i bronce
6-Maksimalni ulazni tlak do 16 bara
7-Regulacija brzine otvaranja i zatvaranja ventila pri regulaciji tlaka
8-Moguće podešavanje izlaznog tlaka minimalno od 1,4 do 7,2 bara
9-Unapređenje i promjene opcija ventila: moguće bez potrebe vađenja tijela (kućišta) ventila
10-Pogonski hidraulički dio je jedno komorni
11-Posebna mogućnost ventila: prilagođenost radu pri minimalnim protocima (sposobnost osiguranja 10% kapaciteta protočnosti pri 45% otvorenosti, LFS - dimenzioniran za male noćne protoke)
12-2 manometra punjena glicerinom, kao tip Cla-Val NGE 90-01, LFS.</t>
  </si>
  <si>
    <t xml:space="preserve">Regulator nizvodnog tlaka sa generatorom el. energije, baterijom i daljinskim upravljanjem; DN150, PN10 kao regulatori tlaka za pitku vodu NG1E D22-90-01-IP, DN200,
proizvođača CLA VAL karakteristika opisanih u točkama od 1-17 ili
jednakovrijedan: ____________________.
Kriteriji jednakovrijednosti:
1-Materijal kućišta i zaštita: od nodularnog lijeva zaštićen epoksi bojom debljine minimalno 250 mikrona
2-Materijal sjedišta ventila, zatvarača i vodilica od nehrđajućeg čelika
3-Materijal upravljačkih elemenata (pilot ventil) od bronce
4-Pokazivač otvorenosti ventila: nastavak od nehrđajućeg čelika sa prozirnom staklenom cjevčicom
5-Materijal kapilara i fitinzi od nehrđajućeg čelika i bronce
6-Maksimalni ulazni tlak do 16 bara
7-Regulacija brzine otvaranja i zatvaranja ventila pri regulaciji tlaka
8-Moguće podešavanje izlaznog tlaka od 1,4 do 7,2 bara
9-Unapređenje i promjene opcija ventila: moguće bez potrebe vađenja tijela (kućišta) ventila
10-Pogonski hidraulički dio je jedno komorni
11-2 manometra punjena glicerinom
12- Ventil opremljen sa mjernom sondom tlaka 
• izlaz 0–20mA za integraciju sa uređajem za upravljanje ventilom i prijenos podatka
• IP67 klasa zaštite sonde
• Radna temperatura minimalno: -20 do +60 C
13. Ventil opremljen mjernom sondom protoka
• izlaz 0–20mA za integraciju sa uređajem za upravljanje ventilom i prijenos podatka
• IP67 klasa zaštite sonde
• Radna temperatura minimalno: -20 do +60 C
14.Turbina koja generira električnu energiju iz razlike tlaka na ulazu i izlazu ventila :
• Izlazni napon od minimalno 12V
• Snaga minimalno 0.75W
• Baterija od minimalno 2 x 7Ah
15. Kontroler za daljinsko upravljanje
• Elektronički kontroler mora imati internu memoriju i mogućnost upravljanja regulatorom tlaka putem GSM-a i Ethernet-a, sa podržanim protokolima FTP, Modbus(Scada) i VNC
• 12 VDC napajanje iz generatora električne energije
• 8 izlaza (4x analogni 4-20 mA @Vs, 2 x izlazni solenoid +/- Vs, 2 x relej 6A)
• 12 ulaza (6x analogni 4-20 mA (0-10 V/ 0-5 V), 6x digitalni bez naponski kontakt)
16. Motoriziran pilot ventil upravljan preko kontrolera.
17. Mehanički pilot ventil s bistablinim solenoidom za mogućnost isključivanja automatskog rada regulatora i prelazak na ručno podesivu fiksnu regulaciju tlaka
</t>
  </si>
  <si>
    <t>Hidraulički regulator nizvodnog tlaka,  tipa CLA-VAL li jednakovrijedan, DN150 PN16 (L=310)
Kriteriji jednakovrijednosti:
1-Materijal kućišta i zaštita: od nodularnog lijeva zaštićen epoksi bojom debljine minimalno 250 mikrona
2-Materijal sjedišta ventila, zatvarača i vodilica od nehrđajućeg čelika
3-Materijal upravljačkih elemenata (pilot ventil) od bronce
4-Pokazivač otvorenosti ventila: nastavak od nehrđajućeg čelika sa prozirnom staklenom cjevčicom
5-Materijal kapilara i fitinzi od nehrđajućeg čelika i bronce
6-Maksimalni ulazni tlak do 16 bara
7-Regulacija brzine otvaranja i zatvaranja ventila pri regulaciji tlaka
8-Moguće podešavanje izlaznog tlaka minimalno od 1,4 do 7,2 bara
9-Unapređenje i promjene opcija ventila: moguće bez potrebe vađenja tijela (kućišta) ventila
10-Pogonski hidraulički dio je jedno komorni
11-Posebna mogućnost ventila: prilagođenost radu pri minimalnim protocima (sposobnost osiguranja 10% kapaciteta protočnosti pri 45% otvorenosti, LFS - dimenzioniran za male noćne protoke)
12-2 manometra punjena glicerinom, kao tip Cla-Val NGE 90-01, LFS.</t>
  </si>
  <si>
    <t xml:space="preserve">Regulator nizvodnog tlaka sa generatorom el. energije, baterijom i daljinskim upravljanjem; DN125, PN10 kao regulatori tlaka za pitku vodu NG1E D22-90-01-IP, DN200,
proizvođača CLA VAL karakteristika opisanih u točkama od 1-17 ili
jednakovrijedan: ____________________.
Kriteriji jednakovrijednosti:
1-Materijal kućišta i zaštita: od nodularnog lijeva zaštićen epoksi bojom debljine minimalno 250 mikrona
2-Materijal sjedišta ventila, zatvarača i vodilica od nehrđajućeg čelika
3-Materijal upravljačkih elemenata (pilot ventil) od bronce
4-Pokazivač otvorenosti ventila: nastavak od nehrđajućeg čelika sa prozirnom staklenom cjevčicom
5-Materijal kapilara i fitinzi od nehrđajućeg čelika i bronce
6-Maksimalni ulazni tlak do 16 bara
7-Regulacija brzine otvaranja i zatvaranja ventila pri regulaciji tlaka
8-Moguće podešavanje izlaznog tlaka od 1,4 do 7,2 bara
9-Unapređenje i promjene opcija ventila: moguće bez potrebe vađenja tijela (kućišta) ventila
10-Pogonski hidraulički dio je jedno komorni
11-2 manometra punjena glicerinom
12- Ventil opremljen sa mjernom sondom tlaka 
• izlaz 0–20mA za integraciju sa uređajem za upravljanje ventilom i prijenos podatka
• IP67 klasa zaštite sonde
• Radna temperatura minimalno: -20 do +60 C
13. Ventil opremljen mjernom sondom protoka
• izlaz 0–20mA za integraciju sa uređajem za upravljanje ventilom i prijenos podatka
• IP67 klasa zaštite sonde
• Radna temperatura minimalno: -20 do +60 C
14.Turbina koja generira električnu energiju iz razlike tlaka na ulazu i izlazu ventila :
• Izlazni napon od minimalno 12V
• Snaga minimalno 0.75W
• Baterija od minimalno 2 x 7Ah
15. Kontroler za daljinsko upravljanje
• Elektronički kontroler mora imati internu memoriju i mogućnost upravljanja regulatorom tlaka putem GSM-a i Ethernet-a, sa podržanim protokolima FTP, Modbus(Scada) i VNC
• 12 VDC napajanje iz generatora električne energije
• 8 izlaza (4x analogni 4-20 mA @Vs, 2 x izlazni solenoid +/- Vs, 2 x relej 6A)
• 12 ulaza (6x analogni 4-20 mA (0-10 V/ 0-5 V), 6x digitalni bez naponski kontakt)
16. Motoriziran pilot ventil upravljan preko kontrolera.
17. Mehanički pilot ventil s bistablinim solenoidom za mogućnost isključivanja automatskog rada regulatora i prelazak na ručno podesivu fiksnu regulaciju tlaka
</t>
  </si>
  <si>
    <t>Okno H13</t>
  </si>
  <si>
    <t>EU spojnica DN 200</t>
  </si>
  <si>
    <t>EKS spojnica DN 100</t>
  </si>
  <si>
    <t>MDK DN 200</t>
  </si>
  <si>
    <t>T komad 200/100</t>
  </si>
  <si>
    <t>EV zasun DN200</t>
  </si>
  <si>
    <t>Okno H14</t>
  </si>
  <si>
    <t>Okno H15</t>
  </si>
  <si>
    <t>EKS spojnica DN 200</t>
  </si>
  <si>
    <t>Mufna DN 25</t>
  </si>
  <si>
    <t>MDK DN 25</t>
  </si>
  <si>
    <t>T komad 200/25</t>
  </si>
  <si>
    <t xml:space="preserve">cijev pocinčana </t>
  </si>
  <si>
    <t>EV zasun DN25</t>
  </si>
  <si>
    <t>Filtera DN25, PN10, slijedećih karakteristika:
-tijelo i poklopac od duktilnog lijeva GGG40 s epoksidnim premazom
-filterska mrica debljine 2 mm od nehrđajučeg čelika316 u okviru od duktilnog lijeva s epoksidnim premazom, mrežicaokomita na smjer toka
-vijci SS303
-filter mora imati ispust s kuglastim ventilom 5/4" koji omogućuje samoispiranje bez gornjeg poklopca</t>
  </si>
  <si>
    <t xml:space="preserve">Vodomjer DN25 PN10 s impulsnim izlazom </t>
  </si>
  <si>
    <t>Okno A13</t>
  </si>
  <si>
    <t>MDK DN100 PN 10</t>
  </si>
  <si>
    <t>Q DN50/90 PN 10</t>
  </si>
  <si>
    <t xml:space="preserve">Obujmica za LZ cjevovod DN100, PN10 sa slavinom 1/2" </t>
  </si>
  <si>
    <t>Okno E13</t>
  </si>
  <si>
    <t>MDK DN 160</t>
  </si>
  <si>
    <t>T komad 160/160</t>
  </si>
  <si>
    <t>FF komad DN160/300 PN10</t>
  </si>
  <si>
    <t>EV zasun DN160</t>
  </si>
  <si>
    <t>Filtera DN160, PN10, slijedećih karakteristika:
-tijelo i poklopac od duktilnog lijeva GGG40 s epoksidnim premazom
-filterska mrica debljine 2 mm od nehrđajučeg čelika316 u okviru od duktilnog lijeva s epoksidnim premazom, mrežicaokomita na smjer toka
-vijci SS303
-filter mora imati ispust s kuglastim ventilom 5/4" koji omogućuje samoispiranje bez gornjeg poklopca</t>
  </si>
  <si>
    <t xml:space="preserve">Vodomjer DN160 PN10 s impulsnim izlazom </t>
  </si>
  <si>
    <t xml:space="preserve">Obujmica za LZ cjevovod DN160, PN10 sa slavinom 1/2" </t>
  </si>
  <si>
    <t>x komad 160</t>
  </si>
  <si>
    <t>Okno F2</t>
  </si>
  <si>
    <t>Okno F3</t>
  </si>
  <si>
    <t>Okno E4: Rušenje starog i izvedba novog okna unutarnjih dimenzija dxšxv=3,0x2,6x1,6</t>
  </si>
  <si>
    <t>Okno G8: Rušenje starog i izvedba novog okna unutarnjih dimenzija dxšxv=2,4x2,7x1,6</t>
  </si>
  <si>
    <t>UKUPNO: Okno H13</t>
  </si>
  <si>
    <t>Okno H14: Rušenje starog i izvedba novog okna unutarnjih dimenzija dxšxv=2,1x1,7x1,6</t>
  </si>
  <si>
    <t>Okno H13: Rušenje starog i izvedba novog okna unutarnjih dimenzija dxšxv=2,1x1,7x1,6</t>
  </si>
  <si>
    <t>UKUPNO: Okno H14</t>
  </si>
  <si>
    <t>Okno A13: Rušenje starog i izvedba novog okna unutarnjih dimenzija dxšxv=1,4x3,0x1,6</t>
  </si>
  <si>
    <t>UKUPNO: Okno A13</t>
  </si>
  <si>
    <t>II.1.30</t>
  </si>
  <si>
    <t>II.1.31</t>
  </si>
  <si>
    <t>II.1.32</t>
  </si>
  <si>
    <t>II.1.33</t>
  </si>
  <si>
    <t>UKUPNO: Okno J2aa)</t>
  </si>
  <si>
    <t>Okno H15: Rušenje starog i izvedba novog okna unutarnjih dimenzija dxšxv=1,3x1,4x1,6</t>
  </si>
  <si>
    <t>UKUPNO: Okno H15</t>
  </si>
  <si>
    <t>II.2.13</t>
  </si>
  <si>
    <t>II.2.14</t>
  </si>
  <si>
    <t>II.2.15</t>
  </si>
  <si>
    <t>II.2.16</t>
  </si>
  <si>
    <t>II.2.17</t>
  </si>
  <si>
    <t>II.2.18</t>
  </si>
  <si>
    <t>II.2.19</t>
  </si>
  <si>
    <t>II.2.20</t>
  </si>
  <si>
    <t>II.2.21</t>
  </si>
  <si>
    <t>II.2.22</t>
  </si>
  <si>
    <t>II.2.23</t>
  </si>
  <si>
    <t>II.2.24</t>
  </si>
  <si>
    <t>II.2.25</t>
  </si>
  <si>
    <t>II.2.26</t>
  </si>
  <si>
    <t>II.2.27</t>
  </si>
  <si>
    <t>II.2.28</t>
  </si>
  <si>
    <t>II.2.29</t>
  </si>
  <si>
    <t>II.2.30</t>
  </si>
  <si>
    <t>II.2.31</t>
  </si>
  <si>
    <t>II.2.32</t>
  </si>
  <si>
    <t>II.2.33</t>
  </si>
  <si>
    <t>II.2.34</t>
  </si>
  <si>
    <t>II.2.35</t>
  </si>
  <si>
    <t>II.2.36</t>
  </si>
  <si>
    <t>II.2.37</t>
  </si>
  <si>
    <t>II.2.38</t>
  </si>
  <si>
    <t>II.2.39</t>
  </si>
  <si>
    <t>II.2.40</t>
  </si>
  <si>
    <t>II.2.41</t>
  </si>
  <si>
    <t>II.2.42</t>
  </si>
  <si>
    <t>II.2.43</t>
  </si>
  <si>
    <t>II.2.44</t>
  </si>
  <si>
    <t>II.2.45</t>
  </si>
  <si>
    <t>II.2.46</t>
  </si>
  <si>
    <t>II.2.47</t>
  </si>
  <si>
    <t>II.2.48</t>
  </si>
  <si>
    <t>II.2.49</t>
  </si>
  <si>
    <t>II.2.50</t>
  </si>
  <si>
    <t>II.2.51</t>
  </si>
  <si>
    <t>II.2.52</t>
  </si>
  <si>
    <t>II.2.53</t>
  </si>
  <si>
    <t>II.2.54</t>
  </si>
  <si>
    <t>II.2.55</t>
  </si>
  <si>
    <t>II.2.56</t>
  </si>
  <si>
    <t>II.2.57</t>
  </si>
  <si>
    <t>II.2.58</t>
  </si>
  <si>
    <t>II.2.59</t>
  </si>
  <si>
    <t>II.2.60</t>
  </si>
  <si>
    <t>II.2.61</t>
  </si>
  <si>
    <t>II.2.62</t>
  </si>
  <si>
    <t>II.2.63</t>
  </si>
  <si>
    <t>II.2.64</t>
  </si>
  <si>
    <t>II.2.65</t>
  </si>
  <si>
    <t>II.2.66</t>
  </si>
  <si>
    <t>II.2.67</t>
  </si>
  <si>
    <t>II.2.68</t>
  </si>
  <si>
    <t>II.2.69</t>
  </si>
  <si>
    <t>II.2.70</t>
  </si>
  <si>
    <t>II.2.71</t>
  </si>
  <si>
    <t>II.2.72</t>
  </si>
  <si>
    <t>II.2.73</t>
  </si>
  <si>
    <t>II.2.74</t>
  </si>
  <si>
    <t>II.2.75</t>
  </si>
  <si>
    <r>
      <t>elektrolizator max. 50 grCl</t>
    </r>
    <r>
      <rPr>
        <vertAlign val="subscript"/>
        <sz val="10"/>
        <color theme="1"/>
        <rFont val="Arial"/>
        <family val="2"/>
      </rPr>
      <t>2</t>
    </r>
    <r>
      <rPr>
        <sz val="10"/>
        <color theme="1"/>
        <rFont val="Arial"/>
        <family val="2"/>
      </rPr>
      <t xml:space="preserve">/h
automatska proizvodnja iz zasičene otopine soli 0,8% 
upravljački ormar sa automatikom   omekšivač vode
ćelija elektrolize    
kontaktna jedinica u potpunosti spojena cijevima,
ožičena i tvornički testirana
spremnik za sol za pripremu koncentrirane
rasoline solnih tableta
automatski plovni ventil za dopunu
dozirne jedinice za doziranje u cjevovod
automatska regulacija klora u vodi
</t>
    </r>
  </si>
  <si>
    <t>Dostava, montaža, puštanje u rad i obuka djelatnika</t>
  </si>
  <si>
    <t>Dozirni uređaj s automatikom za doziranje u tlačni cjevovod</t>
  </si>
  <si>
    <t>Dostava, montaža, puštanje u rad dozirnih uređaja</t>
  </si>
  <si>
    <t>Dovod i zakup potrebne električne energije te izvedba elektro ormara sa potrebnim spojnim kabelima.</t>
  </si>
  <si>
    <t>Komplet</t>
  </si>
  <si>
    <t xml:space="preserve">Puštanje u pogon dezinfekcijske stanice, komplet s podešavanjem
automatskog režima rada i obuka operatera, atesti, protokoli i
tehnička dokumentacija sa pogonskim uputstvom.
</t>
  </si>
  <si>
    <t>VI.3</t>
  </si>
  <si>
    <t>VI.4</t>
  </si>
  <si>
    <t>VI.5</t>
  </si>
  <si>
    <t>VI.6</t>
  </si>
  <si>
    <t>CS A8</t>
  </si>
  <si>
    <t xml:space="preserve">Nabava, isporuka i ugradnja keramičkih pločica </t>
  </si>
  <si>
    <t>m2</t>
  </si>
  <si>
    <t>CS A10</t>
  </si>
  <si>
    <t>Bojanje zida</t>
  </si>
  <si>
    <t xml:space="preserve">Sanacija unutrašnjosti VS  skidanje oštećene žbuke, odvoz na deponiju i sanacija nanošenjem nove. </t>
  </si>
  <si>
    <t>Izrada vanjske izolacijske stiropor fasade (debljine stiropora 10 cm)</t>
  </si>
  <si>
    <t>Nabava, isporuka i ugradnja Stirodur ploča debljine 10 cm na krovu. Skidanje postojećeg lima i vraćanje nazad nakon polaganja izolacije</t>
  </si>
  <si>
    <t xml:space="preserve">Demontaža limenog prozora  (0,9x1,2m') na VS  te ugradnja novoh aluminijskog s odzrakom. </t>
  </si>
  <si>
    <t xml:space="preserve">Demontaža limenih vrata (2x1,2m') na VS  te ugradnja novih aluminijskih s odzrakom. </t>
  </si>
  <si>
    <t>CS H2</t>
  </si>
  <si>
    <t>II.1.30.1</t>
  </si>
  <si>
    <t>II.1.30.2</t>
  </si>
  <si>
    <t>II.1.30.3</t>
  </si>
  <si>
    <t>II.1.30.4</t>
  </si>
  <si>
    <t>II.1.30.5</t>
  </si>
  <si>
    <t>II.1.30.6</t>
  </si>
  <si>
    <t>II.1.30.7</t>
  </si>
  <si>
    <t>II.1.30.8</t>
  </si>
  <si>
    <t>II.1.30.9</t>
  </si>
  <si>
    <t>II.1.30.10</t>
  </si>
  <si>
    <t>II.1.30.11</t>
  </si>
  <si>
    <t>II.1.30.12</t>
  </si>
  <si>
    <t>II.1.30.13</t>
  </si>
  <si>
    <t>II.1.30.14</t>
  </si>
  <si>
    <t>II.1.31.1</t>
  </si>
  <si>
    <t>II.1.31.2</t>
  </si>
  <si>
    <t>II.1.31.3</t>
  </si>
  <si>
    <t>II.1.31.4</t>
  </si>
  <si>
    <t>II.1.31.5</t>
  </si>
  <si>
    <t>II.1.31.6</t>
  </si>
  <si>
    <t>II.1.31.7</t>
  </si>
  <si>
    <t>II.1.31.8</t>
  </si>
  <si>
    <t>II.1.31.9</t>
  </si>
  <si>
    <t>II.1.31.10</t>
  </si>
  <si>
    <t>II.1.31.11</t>
  </si>
  <si>
    <t>II.1.31.12</t>
  </si>
  <si>
    <t>II.1.31.13</t>
  </si>
  <si>
    <t>II.1.31.14</t>
  </si>
  <si>
    <t>II.1.32.1</t>
  </si>
  <si>
    <t>II.1.32.2</t>
  </si>
  <si>
    <t>II.1.32.3</t>
  </si>
  <si>
    <t>II.1.32.4</t>
  </si>
  <si>
    <t>II.1.32.5</t>
  </si>
  <si>
    <t>II.1.32.6</t>
  </si>
  <si>
    <t>II.1.32.7</t>
  </si>
  <si>
    <t>II.1.32.8</t>
  </si>
  <si>
    <t>II.1.32.9</t>
  </si>
  <si>
    <t>II.1.32.10</t>
  </si>
  <si>
    <t>II.1.32.11</t>
  </si>
  <si>
    <t>II.1.32.12</t>
  </si>
  <si>
    <t>II.1.32.13</t>
  </si>
  <si>
    <t>II.1.32.14</t>
  </si>
  <si>
    <t>II.1.33.1</t>
  </si>
  <si>
    <t>II.1.33.2</t>
  </si>
  <si>
    <t>II.1.33.3</t>
  </si>
  <si>
    <t>II.1.33.4</t>
  </si>
  <si>
    <t>II.1.33.5</t>
  </si>
  <si>
    <t>II.1.33.6</t>
  </si>
  <si>
    <t>II.1.33.7</t>
  </si>
  <si>
    <t>II.1.33.8</t>
  </si>
  <si>
    <t>II.1.33.9</t>
  </si>
  <si>
    <t>II.1.33.10</t>
  </si>
  <si>
    <t>II.1.33.11</t>
  </si>
  <si>
    <t>II.1.33.12</t>
  </si>
  <si>
    <t>II.1.33.13</t>
  </si>
  <si>
    <t>II.1.33.14</t>
  </si>
  <si>
    <t>II.1.33.15</t>
  </si>
  <si>
    <t>II.2.3.1</t>
  </si>
  <si>
    <t>II.2.3.2</t>
  </si>
  <si>
    <t>II.2.3.3</t>
  </si>
  <si>
    <t>II.2.3.4</t>
  </si>
  <si>
    <t>II.2.3.5</t>
  </si>
  <si>
    <t>II.2.3.6</t>
  </si>
  <si>
    <t>II.2.3.7</t>
  </si>
  <si>
    <t>II.2.3.8</t>
  </si>
  <si>
    <t>II.2.3.9</t>
  </si>
  <si>
    <t>II.2.3.10</t>
  </si>
  <si>
    <t>II.2.3.11</t>
  </si>
  <si>
    <t>II.2.3.12</t>
  </si>
  <si>
    <t>II.2.3.13</t>
  </si>
  <si>
    <t>II.2.4.1</t>
  </si>
  <si>
    <t>II.2.4.2</t>
  </si>
  <si>
    <t>II.2.4.3</t>
  </si>
  <si>
    <t>II.2.4.4</t>
  </si>
  <si>
    <t>II.2.5.1</t>
  </si>
  <si>
    <t>II.2.5.2</t>
  </si>
  <si>
    <t>II.2.5.3</t>
  </si>
  <si>
    <t>II.2.5.4</t>
  </si>
  <si>
    <t>II.2.5.5</t>
  </si>
  <si>
    <t>II.2.5.6</t>
  </si>
  <si>
    <t>II.2.5.7</t>
  </si>
  <si>
    <t>II.2.5.8</t>
  </si>
  <si>
    <t>II.2.5.9</t>
  </si>
  <si>
    <t>II.2.6.1</t>
  </si>
  <si>
    <t>II.2.6.2</t>
  </si>
  <si>
    <t>II.2.6.3</t>
  </si>
  <si>
    <t>II.2.6.4</t>
  </si>
  <si>
    <t>II.2.6.5</t>
  </si>
  <si>
    <t>II.2.6.6</t>
  </si>
  <si>
    <t>II.2.6.7</t>
  </si>
  <si>
    <t>II.2.6.8</t>
  </si>
  <si>
    <t>II.2.6.9</t>
  </si>
  <si>
    <t>II.2.6.10</t>
  </si>
  <si>
    <t>II.2.6.11</t>
  </si>
  <si>
    <t>II.2.6.12</t>
  </si>
  <si>
    <t>II.2.6.13</t>
  </si>
  <si>
    <t>II.2.6.14</t>
  </si>
  <si>
    <t>II.2.7.1</t>
  </si>
  <si>
    <t>II.2.7.2</t>
  </si>
  <si>
    <t>II.2.7.3</t>
  </si>
  <si>
    <t>II.2.7.4</t>
  </si>
  <si>
    <t>II.2.7.5</t>
  </si>
  <si>
    <t>II.2.7.6</t>
  </si>
  <si>
    <t>II.2.7.7</t>
  </si>
  <si>
    <t>II.2.7.8</t>
  </si>
  <si>
    <t>II.2.7.9</t>
  </si>
  <si>
    <t>II.2.7.10</t>
  </si>
  <si>
    <t>II.2.7.11</t>
  </si>
  <si>
    <t>II.2.7.12</t>
  </si>
  <si>
    <t>II.2.8.1</t>
  </si>
  <si>
    <t>II.2.8.2</t>
  </si>
  <si>
    <t>II.2.8.3</t>
  </si>
  <si>
    <t>II.2.8.4</t>
  </si>
  <si>
    <t>II.2.8.5</t>
  </si>
  <si>
    <t>II.2.8.6</t>
  </si>
  <si>
    <t>II.2.8.7</t>
  </si>
  <si>
    <t>II.2.8.8</t>
  </si>
  <si>
    <t>II.2.8.9</t>
  </si>
  <si>
    <t>II.2.8.10</t>
  </si>
  <si>
    <t>II.2.9.1</t>
  </si>
  <si>
    <t>II.2.9.2</t>
  </si>
  <si>
    <t>II.2.9.3</t>
  </si>
  <si>
    <t>II.2.9.4</t>
  </si>
  <si>
    <t>II.2.9.5</t>
  </si>
  <si>
    <t>II.2.9.6</t>
  </si>
  <si>
    <t>II.2.9.7</t>
  </si>
  <si>
    <t>II.2.9.8</t>
  </si>
  <si>
    <t>II.2.9.9</t>
  </si>
  <si>
    <t>II.2.9.10</t>
  </si>
  <si>
    <t>II.2.9.11</t>
  </si>
  <si>
    <t>II.2.9.12</t>
  </si>
  <si>
    <t>II.2.9.13</t>
  </si>
  <si>
    <t>II.2.9.14</t>
  </si>
  <si>
    <t>II.2.9.15</t>
  </si>
  <si>
    <t>II.2.9.16</t>
  </si>
  <si>
    <t>II.2.9.17</t>
  </si>
  <si>
    <t>II.2.9.18</t>
  </si>
  <si>
    <t>II.2.9.19</t>
  </si>
  <si>
    <t>II.2.9.20</t>
  </si>
  <si>
    <t>II.2.10.1</t>
  </si>
  <si>
    <t>II.2.10.2</t>
  </si>
  <si>
    <t>II.2.10.3</t>
  </si>
  <si>
    <t>II.2.10.4</t>
  </si>
  <si>
    <t>II.2.10.5</t>
  </si>
  <si>
    <t>II.2.10.6</t>
  </si>
  <si>
    <t>II.2.10.7</t>
  </si>
  <si>
    <t>II.2.10.8</t>
  </si>
  <si>
    <t>II.2.10.9</t>
  </si>
  <si>
    <t>II.2.10.10</t>
  </si>
  <si>
    <t>II.2.11.1</t>
  </si>
  <si>
    <t>II.2.11.2</t>
  </si>
  <si>
    <t>II.2.11.3</t>
  </si>
  <si>
    <t>II.2.11.4</t>
  </si>
  <si>
    <t>II.2.11.5</t>
  </si>
  <si>
    <t>II.2.11.6</t>
  </si>
  <si>
    <t>II.2.11.7</t>
  </si>
  <si>
    <t>II.2.11.8</t>
  </si>
  <si>
    <t>II.2.11.9</t>
  </si>
  <si>
    <t>II.2.11.10</t>
  </si>
  <si>
    <t>II.2.11.11</t>
  </si>
  <si>
    <t>II.2.11.12</t>
  </si>
  <si>
    <t>II.2.11.13</t>
  </si>
  <si>
    <t>II.2.11.14</t>
  </si>
  <si>
    <t>II.2.12.1</t>
  </si>
  <si>
    <t>II.2.12.2</t>
  </si>
  <si>
    <t>II.2.12.3</t>
  </si>
  <si>
    <t>II.2.12.4</t>
  </si>
  <si>
    <t>II.2.12.5</t>
  </si>
  <si>
    <t>II.2.12.6</t>
  </si>
  <si>
    <t>II.2.12.7</t>
  </si>
  <si>
    <t>II.2.12.8</t>
  </si>
  <si>
    <t>II.2.12.9</t>
  </si>
  <si>
    <t>II.2.12.10</t>
  </si>
  <si>
    <t>II.2.12.11</t>
  </si>
  <si>
    <t>II.2.12.12</t>
  </si>
  <si>
    <t>II.2.12.13</t>
  </si>
  <si>
    <t>II.2.12.14</t>
  </si>
  <si>
    <t>II.2.12.15</t>
  </si>
  <si>
    <t>II.2.12.16</t>
  </si>
  <si>
    <t>II.2.12.17</t>
  </si>
  <si>
    <t>II.2.12.18</t>
  </si>
  <si>
    <t>II.2.13.1</t>
  </si>
  <si>
    <t>II.2.13.2</t>
  </si>
  <si>
    <t>II.2.13.3</t>
  </si>
  <si>
    <t>II.2.13.4</t>
  </si>
  <si>
    <t>II.2.13.5</t>
  </si>
  <si>
    <t>II.2.13.6</t>
  </si>
  <si>
    <t>II.2.13.7</t>
  </si>
  <si>
    <t>II.2.14.1</t>
  </si>
  <si>
    <t>II.2.14.2</t>
  </si>
  <si>
    <t>II.2.14.3</t>
  </si>
  <si>
    <t>II.2.14.4</t>
  </si>
  <si>
    <t>II.2.14.5</t>
  </si>
  <si>
    <t>II.2.14.6</t>
  </si>
  <si>
    <t>II.2.15.1</t>
  </si>
  <si>
    <t>II.2.15.2</t>
  </si>
  <si>
    <t>II.2.15.3</t>
  </si>
  <si>
    <t>II.2.15.4</t>
  </si>
  <si>
    <t>II.2.15.5</t>
  </si>
  <si>
    <t>II.2.15.6</t>
  </si>
  <si>
    <t>II.2.15.7</t>
  </si>
  <si>
    <t>II.2.15.8</t>
  </si>
  <si>
    <t>II.2.15.9</t>
  </si>
  <si>
    <t>II.2.15.10</t>
  </si>
  <si>
    <t>II.2.15.11</t>
  </si>
  <si>
    <t>II.2.15.12</t>
  </si>
  <si>
    <t>II.2.15.13</t>
  </si>
  <si>
    <t>II.2.16.1</t>
  </si>
  <si>
    <t>II.2.16.2</t>
  </si>
  <si>
    <t>II.2.16.3</t>
  </si>
  <si>
    <t>II.2.16.4</t>
  </si>
  <si>
    <t>II.2.16.5</t>
  </si>
  <si>
    <t>II.2.16.6</t>
  </si>
  <si>
    <t>II.2.16.7</t>
  </si>
  <si>
    <t>II.2.16.8</t>
  </si>
  <si>
    <t>II.2.16.9</t>
  </si>
  <si>
    <t>II.2.16.10</t>
  </si>
  <si>
    <t>II.2.16.11</t>
  </si>
  <si>
    <t>II.2.16.12</t>
  </si>
  <si>
    <t>II.2.16.13</t>
  </si>
  <si>
    <t>II.2.16.14</t>
  </si>
  <si>
    <t>II.2.16.15</t>
  </si>
  <si>
    <t>II.2.16.16</t>
  </si>
  <si>
    <t>II.2.16.17</t>
  </si>
  <si>
    <t>II.2.17.1</t>
  </si>
  <si>
    <t>II.2.17.2</t>
  </si>
  <si>
    <t>II.2.17.3</t>
  </si>
  <si>
    <t>II.2.17.4</t>
  </si>
  <si>
    <t>II.2.17.5</t>
  </si>
  <si>
    <t>II.2.17.6</t>
  </si>
  <si>
    <t>II.2.17.7</t>
  </si>
  <si>
    <t>II.2.17.8</t>
  </si>
  <si>
    <t>II.2.18.1</t>
  </si>
  <si>
    <t>II.2.18.2</t>
  </si>
  <si>
    <t>II.2.18.3</t>
  </si>
  <si>
    <t>II.2.18.4</t>
  </si>
  <si>
    <t>II.2.18.5</t>
  </si>
  <si>
    <t>II.2.18.6</t>
  </si>
  <si>
    <t>II.2.18.7</t>
  </si>
  <si>
    <t>II.2.18.8</t>
  </si>
  <si>
    <t>II.2.18.9</t>
  </si>
  <si>
    <t>II.2.19.1</t>
  </si>
  <si>
    <t>II.2.19.2</t>
  </si>
  <si>
    <t>II.2.19.3</t>
  </si>
  <si>
    <t>II.2.19.4</t>
  </si>
  <si>
    <t>II.2.19.5</t>
  </si>
  <si>
    <t>II.2.19.6</t>
  </si>
  <si>
    <t>II.2.19.7</t>
  </si>
  <si>
    <t>II.2.19.8</t>
  </si>
  <si>
    <t>II.2.19.9</t>
  </si>
  <si>
    <t>II.2.19.10</t>
  </si>
  <si>
    <t>II.2.19.11</t>
  </si>
  <si>
    <t>II.2.19.12</t>
  </si>
  <si>
    <t>II.2.19.13</t>
  </si>
  <si>
    <t>II.2.19.14</t>
  </si>
  <si>
    <t>II.2.19.15</t>
  </si>
  <si>
    <t>II.2.20.1</t>
  </si>
  <si>
    <t>II.2.20.2</t>
  </si>
  <si>
    <t>II.2.20.3</t>
  </si>
  <si>
    <t>II.2.20.4</t>
  </si>
  <si>
    <t>II.2.20.5</t>
  </si>
  <si>
    <t>II.2.20.6</t>
  </si>
  <si>
    <t>II.2.20.7</t>
  </si>
  <si>
    <t>II.2.20.8</t>
  </si>
  <si>
    <t>II.2.20.9</t>
  </si>
  <si>
    <t>II.2.20.10</t>
  </si>
  <si>
    <t>II.2.20.11</t>
  </si>
  <si>
    <t>II.2.20.12</t>
  </si>
  <si>
    <t>II.2.20.13</t>
  </si>
  <si>
    <t>II.2.20.14</t>
  </si>
  <si>
    <t>II.2.20.15</t>
  </si>
  <si>
    <t>II.2.20.16</t>
  </si>
  <si>
    <t>II.2.20.17</t>
  </si>
  <si>
    <t>43</t>
  </si>
  <si>
    <t>VII.1.3</t>
  </si>
  <si>
    <t>Zamjena neispravnih sekcijskih zasuna u pojasu ceste</t>
  </si>
  <si>
    <t>VII.1.4.3</t>
  </si>
  <si>
    <t>VII.1.4.4</t>
  </si>
  <si>
    <t>VII.1.4.5</t>
  </si>
  <si>
    <t>VII.1.4.6</t>
  </si>
  <si>
    <t>VII.1.4.7</t>
  </si>
  <si>
    <t>VII.1.4.8</t>
  </si>
  <si>
    <t>VII.1.4.9</t>
  </si>
  <si>
    <t>VII.1.6</t>
  </si>
  <si>
    <t>VII.1.6.1.1</t>
  </si>
  <si>
    <t>VII.1.6.2.1</t>
  </si>
  <si>
    <t>VII.1.6.2.2</t>
  </si>
  <si>
    <t>VII.1.6.2.3</t>
  </si>
  <si>
    <t>VII.1.6.2.4</t>
  </si>
  <si>
    <t>VII.1.6.2.5</t>
  </si>
  <si>
    <t>VII.1.6.2.6</t>
  </si>
  <si>
    <t>VII.1.6.2.7</t>
  </si>
  <si>
    <t>VII.1.6.2.8</t>
  </si>
  <si>
    <t>VII.1.6.3.1</t>
  </si>
  <si>
    <t>VII.1.6.3.2</t>
  </si>
  <si>
    <t>VII.1.6.3.3</t>
  </si>
  <si>
    <t>VII.1.6.3.4</t>
  </si>
  <si>
    <t>VII.1.6.3.5</t>
  </si>
  <si>
    <t>VII.a</t>
  </si>
  <si>
    <t>VII.a.1</t>
  </si>
  <si>
    <t>UKUPNO: Sanacije crpnih stanica</t>
  </si>
  <si>
    <t>VII.a.2</t>
  </si>
  <si>
    <t>VII.a.3</t>
  </si>
  <si>
    <t>VII.a.4</t>
  </si>
  <si>
    <t>VII.a.5</t>
  </si>
  <si>
    <t>VII.a.6</t>
  </si>
  <si>
    <t>VII.a.7</t>
  </si>
  <si>
    <t>VII.a.8</t>
  </si>
  <si>
    <t>VII.a.9</t>
  </si>
  <si>
    <t>VII.a.10</t>
  </si>
  <si>
    <t>VII.b</t>
  </si>
  <si>
    <t>VII.b.1</t>
  </si>
  <si>
    <t>VII.b.2</t>
  </si>
  <si>
    <t>VII.b.3</t>
  </si>
  <si>
    <t>VII.b.4</t>
  </si>
  <si>
    <t>VII.b.5</t>
  </si>
  <si>
    <t>VII.b.6</t>
  </si>
  <si>
    <t>VII.b.7</t>
  </si>
  <si>
    <t>VII.b.8</t>
  </si>
  <si>
    <t>VII.b.9</t>
  </si>
  <si>
    <t>VII.b.10</t>
  </si>
  <si>
    <t>VII.b.11</t>
  </si>
  <si>
    <t>VII.b.12</t>
  </si>
  <si>
    <t>VII.b.13</t>
  </si>
  <si>
    <t>VII.b.14</t>
  </si>
  <si>
    <t>VII.b.15</t>
  </si>
  <si>
    <t>IX.1.1</t>
  </si>
  <si>
    <t>IX.1.3</t>
  </si>
  <si>
    <t>IX.1.4</t>
  </si>
  <si>
    <t>IX.1.5</t>
  </si>
  <si>
    <t>IX.1.6</t>
  </si>
  <si>
    <t>IX.1.7</t>
  </si>
  <si>
    <t>IX.1.8</t>
  </si>
  <si>
    <t>IX.1.9</t>
  </si>
  <si>
    <t>IX.1.10</t>
  </si>
  <si>
    <t>IX.1.11</t>
  </si>
  <si>
    <t>IX.1.12</t>
  </si>
  <si>
    <t>IX.1.13</t>
  </si>
  <si>
    <t>IX.1.14</t>
  </si>
  <si>
    <t>IX.1.15</t>
  </si>
  <si>
    <t>IX.1.16</t>
  </si>
  <si>
    <t>IX.1.17</t>
  </si>
  <si>
    <t>IX.1.18</t>
  </si>
  <si>
    <t>IX.1.19</t>
  </si>
  <si>
    <t>IX.1.20</t>
  </si>
  <si>
    <t>IX.1.21</t>
  </si>
  <si>
    <t>IX.1.22</t>
  </si>
  <si>
    <t>IX.1.23</t>
  </si>
  <si>
    <t>VII.a.1.1</t>
  </si>
  <si>
    <t>VII.a.1.2</t>
  </si>
  <si>
    <t>VII.a.1.3</t>
  </si>
  <si>
    <t>VII.a.1.4</t>
  </si>
  <si>
    <t>VII.a.1.5</t>
  </si>
  <si>
    <t>VII.a.1.6</t>
  </si>
  <si>
    <t>VII.a.1.7</t>
  </si>
  <si>
    <t>VII.a.1.8</t>
  </si>
  <si>
    <t>VII.a.1.9</t>
  </si>
  <si>
    <t>VII.a.1.10</t>
  </si>
  <si>
    <t>VII.a.1.11</t>
  </si>
  <si>
    <t>VII.a.2.1</t>
  </si>
  <si>
    <t>VII.a.2.2</t>
  </si>
  <si>
    <t>VII.a.2.3</t>
  </si>
  <si>
    <t>VII.a.2.4</t>
  </si>
  <si>
    <t>VII.a.2.5</t>
  </si>
  <si>
    <t>VII.a.2.6</t>
  </si>
  <si>
    <t>VII.a.2.7</t>
  </si>
  <si>
    <t>VII.a.2.8</t>
  </si>
  <si>
    <t>VII.a.2.9</t>
  </si>
  <si>
    <t>VII.a.2.10</t>
  </si>
  <si>
    <t>VII.a.2.11</t>
  </si>
  <si>
    <t>VII.a.2.12</t>
  </si>
  <si>
    <t>VII.a.2.13</t>
  </si>
  <si>
    <t>VII.a.2.14</t>
  </si>
  <si>
    <t>VII.a.3.1</t>
  </si>
  <si>
    <t>VII.a.3.2</t>
  </si>
  <si>
    <t>VII.a.3.3</t>
  </si>
  <si>
    <t>VII.a.3.4</t>
  </si>
  <si>
    <t>VII.a.3.5</t>
  </si>
  <si>
    <t>VII.a.3.6</t>
  </si>
  <si>
    <t>VII.a.3.7</t>
  </si>
  <si>
    <t>VII.a.3.8</t>
  </si>
  <si>
    <t>VII.a.3.9</t>
  </si>
  <si>
    <t>VII.a.3.10</t>
  </si>
  <si>
    <t>VII.a.3.11</t>
  </si>
  <si>
    <t>VII.a.3.12</t>
  </si>
  <si>
    <t>VII.a.3.13</t>
  </si>
  <si>
    <t>VII.a.3.14</t>
  </si>
  <si>
    <t>VII.a.4.1</t>
  </si>
  <si>
    <t>VII.a.4.2</t>
  </si>
  <si>
    <t>VII.a.4.3</t>
  </si>
  <si>
    <t>VII.a.4.4</t>
  </si>
  <si>
    <t>VII.a.4.5</t>
  </si>
  <si>
    <t>VII.a.4.6</t>
  </si>
  <si>
    <t>VII.a.4.7</t>
  </si>
  <si>
    <t>VII.a.4.8</t>
  </si>
  <si>
    <t>VII.a.4.9</t>
  </si>
  <si>
    <t>VII.a.4.10</t>
  </si>
  <si>
    <t>VII.a.4.11</t>
  </si>
  <si>
    <t>VII.a.4.12</t>
  </si>
  <si>
    <t>VII.a.4.13</t>
  </si>
  <si>
    <t>VII.a.4.14</t>
  </si>
  <si>
    <t>VII.a.4.15</t>
  </si>
  <si>
    <t>VII.a.5.1</t>
  </si>
  <si>
    <t>VII.a.5.2</t>
  </si>
  <si>
    <t>VII.a.5.3</t>
  </si>
  <si>
    <t>VII.a.5.4</t>
  </si>
  <si>
    <t>VII.a.5.5</t>
  </si>
  <si>
    <t>VII.a.5.6</t>
  </si>
  <si>
    <t>VII.a.5.7</t>
  </si>
  <si>
    <t>VII.a.5.8</t>
  </si>
  <si>
    <t>VII.a.5.9</t>
  </si>
  <si>
    <t>VII.a.5.10</t>
  </si>
  <si>
    <t>VII.a.5.11</t>
  </si>
  <si>
    <t>VII.a.5.12</t>
  </si>
  <si>
    <t>VII.a.5.13</t>
  </si>
  <si>
    <t>VII.a.6.1</t>
  </si>
  <si>
    <t>VII.a.6.2</t>
  </si>
  <si>
    <t>VII.a.6.3</t>
  </si>
  <si>
    <t>VII.a.6.4</t>
  </si>
  <si>
    <t>VII.a.6.5</t>
  </si>
  <si>
    <t>VII.a.6.6</t>
  </si>
  <si>
    <t>VII.a.6.7</t>
  </si>
  <si>
    <t>VII.a.6.8</t>
  </si>
  <si>
    <t>VII.a.6.9</t>
  </si>
  <si>
    <t>VII.a.6.10</t>
  </si>
  <si>
    <t>VII.a.7.1</t>
  </si>
  <si>
    <t>VII.a.7.2</t>
  </si>
  <si>
    <t>VII.a.7.3</t>
  </si>
  <si>
    <t>VII.a.7.4</t>
  </si>
  <si>
    <t>VII.a.7.5</t>
  </si>
  <si>
    <t>VII.a.7.6</t>
  </si>
  <si>
    <t>VII.a.7.7</t>
  </si>
  <si>
    <t>VII.a.7.8</t>
  </si>
  <si>
    <t>VII.a.8.1</t>
  </si>
  <si>
    <t>VII.a.8.2</t>
  </si>
  <si>
    <t>VII.a.8.3</t>
  </si>
  <si>
    <t>VII.a.8.4</t>
  </si>
  <si>
    <t>VII.a.8.5</t>
  </si>
  <si>
    <t>VII.a.8.6</t>
  </si>
  <si>
    <t>VII.a.8.7</t>
  </si>
  <si>
    <t>VII.a.8.8</t>
  </si>
  <si>
    <t>VII.a.8.9</t>
  </si>
  <si>
    <t>VII.a.8.10</t>
  </si>
  <si>
    <t>VII.a.8.11</t>
  </si>
  <si>
    <t>VII.a.8.12</t>
  </si>
  <si>
    <t>VII.a.9.1</t>
  </si>
  <si>
    <t>VII.a.9.2</t>
  </si>
  <si>
    <t>VII.a.9.3</t>
  </si>
  <si>
    <t>VII.a.9.4</t>
  </si>
  <si>
    <t>VII.a.9.5</t>
  </si>
  <si>
    <t>VII.a.9.6</t>
  </si>
  <si>
    <t>VII.a.9.7</t>
  </si>
  <si>
    <t>VII.a.9.8</t>
  </si>
  <si>
    <t>VII.a.9.9</t>
  </si>
  <si>
    <t>VII.a.9.10</t>
  </si>
  <si>
    <t>VII.a.9.11</t>
  </si>
  <si>
    <t>VII.a.9.12</t>
  </si>
  <si>
    <t>VII.a.9.13</t>
  </si>
  <si>
    <t>VII.a.10.1</t>
  </si>
  <si>
    <t>VII.a.10.2</t>
  </si>
  <si>
    <t>VII.a.10.3</t>
  </si>
  <si>
    <t>VII.a.10.4</t>
  </si>
  <si>
    <t>VII.a.10.5</t>
  </si>
  <si>
    <t>VII.a.10.6</t>
  </si>
  <si>
    <t>VII.a.10.7</t>
  </si>
  <si>
    <t>VII.a.10.8</t>
  </si>
  <si>
    <t>VII.a.10.9</t>
  </si>
  <si>
    <t>VII.a.10.10</t>
  </si>
  <si>
    <t>VII.a.10.11</t>
  </si>
  <si>
    <t>VII.a.10.12</t>
  </si>
  <si>
    <t>VII.a.10.13</t>
  </si>
  <si>
    <t>VII.b.1.1</t>
  </si>
  <si>
    <t>VII.b.1.2</t>
  </si>
  <si>
    <t>VII.b.1.3</t>
  </si>
  <si>
    <t>VII.b.1.4</t>
  </si>
  <si>
    <t>VII.b.1.5</t>
  </si>
  <si>
    <t>VII.b.1.6</t>
  </si>
  <si>
    <t>VII.b.1.7</t>
  </si>
  <si>
    <t>VII.b.1.8</t>
  </si>
  <si>
    <t>VII.b.1.9</t>
  </si>
  <si>
    <t>VII.b.1.10</t>
  </si>
  <si>
    <t>VII.b.1.11</t>
  </si>
  <si>
    <t>VII.b.1.12</t>
  </si>
  <si>
    <t>VII.b.1.13</t>
  </si>
  <si>
    <t>VII.b.1.14</t>
  </si>
  <si>
    <t>VII.b.1.15</t>
  </si>
  <si>
    <t>VII.b.1.16</t>
  </si>
  <si>
    <t>VII.b.1.17</t>
  </si>
  <si>
    <t>VII.b.1.18</t>
  </si>
  <si>
    <t>VII.b.1.19</t>
  </si>
  <si>
    <t>VII.b.1.20</t>
  </si>
  <si>
    <t>VII.b.1.21</t>
  </si>
  <si>
    <t>VII.b.1.22</t>
  </si>
  <si>
    <t>VII.b.2.1</t>
  </si>
  <si>
    <t>VII.b.2.2</t>
  </si>
  <si>
    <t>VII.b.2.3</t>
  </si>
  <si>
    <t>VII.b.2.4</t>
  </si>
  <si>
    <t>VII.b.2.5</t>
  </si>
  <si>
    <t>VII.b.2.6</t>
  </si>
  <si>
    <t>VII.b.2.7</t>
  </si>
  <si>
    <t>VII.b.2.8</t>
  </si>
  <si>
    <t>VII.b.2.9</t>
  </si>
  <si>
    <t>VII.b.3.1</t>
  </si>
  <si>
    <t>VII.b.3.2</t>
  </si>
  <si>
    <t>VII.b.3.3</t>
  </si>
  <si>
    <t>VII.b.3.4</t>
  </si>
  <si>
    <t>VII.b.3.5</t>
  </si>
  <si>
    <t>VII.b.3.6</t>
  </si>
  <si>
    <t>VII.b.3.7</t>
  </si>
  <si>
    <t>VII.b.3.8</t>
  </si>
  <si>
    <t>VII.b.3.9</t>
  </si>
  <si>
    <t>VII.b.4.1</t>
  </si>
  <si>
    <t>VII.b.4.2</t>
  </si>
  <si>
    <t>VII.b.4.3</t>
  </si>
  <si>
    <t>VII.b.4.4</t>
  </si>
  <si>
    <t>VII.b.4.5</t>
  </si>
  <si>
    <t>VII.b.4.6</t>
  </si>
  <si>
    <t>VII.b.4.7</t>
  </si>
  <si>
    <t>VII.b.4.8</t>
  </si>
  <si>
    <t>VII.b.5.1</t>
  </si>
  <si>
    <t>VII.b.5.2</t>
  </si>
  <si>
    <t>VII.b.5.3</t>
  </si>
  <si>
    <t>VII.b.5.4</t>
  </si>
  <si>
    <t>VII.b.5.5</t>
  </si>
  <si>
    <t>VII.b.5.6</t>
  </si>
  <si>
    <t>VII.b.5.7</t>
  </si>
  <si>
    <t>VII.b.5.8</t>
  </si>
  <si>
    <t>VII.b.6.1</t>
  </si>
  <si>
    <t>VII.b.6.2</t>
  </si>
  <si>
    <t>VII.b.6.3</t>
  </si>
  <si>
    <t>VII.b.6.4</t>
  </si>
  <si>
    <t>VII.b.6.5</t>
  </si>
  <si>
    <t>VII.b.6.6</t>
  </si>
  <si>
    <t>VII.b.6.7</t>
  </si>
  <si>
    <t>VII.b.6.8</t>
  </si>
  <si>
    <t>VII.b.7.1</t>
  </si>
  <si>
    <t>VII.b.7.2</t>
  </si>
  <si>
    <t>VII.b.7.3</t>
  </si>
  <si>
    <t>VII.b.7.4</t>
  </si>
  <si>
    <t>VII.b.7.5</t>
  </si>
  <si>
    <t>VII.b.7.6</t>
  </si>
  <si>
    <t>VII.b.7.7</t>
  </si>
  <si>
    <t>VII.b.7.8</t>
  </si>
  <si>
    <t>VII.b.8.1</t>
  </si>
  <si>
    <t>VII.b.8.2</t>
  </si>
  <si>
    <t>VII.b.8.3</t>
  </si>
  <si>
    <t>VII.b.8.4</t>
  </si>
  <si>
    <t>VII.b.8.5</t>
  </si>
  <si>
    <t>VII.b.8.6</t>
  </si>
  <si>
    <t>VII.b.8.7</t>
  </si>
  <si>
    <t>VII.b.8.8</t>
  </si>
  <si>
    <t>VII.b.8.9</t>
  </si>
  <si>
    <t>VII.b.9.1</t>
  </si>
  <si>
    <t>VII.b.9.2</t>
  </si>
  <si>
    <t>VII.b.9.3</t>
  </si>
  <si>
    <t>VII.b.9.4</t>
  </si>
  <si>
    <t>VII.b.9.5</t>
  </si>
  <si>
    <t>VII.b.9.6</t>
  </si>
  <si>
    <t>VII.b.9.7</t>
  </si>
  <si>
    <t>VII.b.9.8</t>
  </si>
  <si>
    <t>VII.b.10.1</t>
  </si>
  <si>
    <t>VII.b.10.2</t>
  </si>
  <si>
    <t>VII.b.10.3</t>
  </si>
  <si>
    <t>VII.b.10.4</t>
  </si>
  <si>
    <t>VII.b.10.5</t>
  </si>
  <si>
    <t>VII.b.10.6</t>
  </si>
  <si>
    <t>VII.b.10.7</t>
  </si>
  <si>
    <t>VII.b.10.8</t>
  </si>
  <si>
    <t>VII.b.10.9</t>
  </si>
  <si>
    <t>VII.b.10.10</t>
  </si>
  <si>
    <t>VII.b.10.11</t>
  </si>
  <si>
    <t>VII.b.10.12</t>
  </si>
  <si>
    <t>VII.b.10.13</t>
  </si>
  <si>
    <t>VII.b.10.14</t>
  </si>
  <si>
    <t>VII.b.10.15</t>
  </si>
  <si>
    <t>VII.b.10.16</t>
  </si>
  <si>
    <t>VII.b.10.17</t>
  </si>
  <si>
    <t>VII.b.10.18</t>
  </si>
  <si>
    <t>VII.b.10.19</t>
  </si>
  <si>
    <t>VII.b.10.20</t>
  </si>
  <si>
    <t>VII.b.10.21</t>
  </si>
  <si>
    <t>VII.b.10.22</t>
  </si>
  <si>
    <t>VII.b.11.1</t>
  </si>
  <si>
    <t>VII.b.11.2</t>
  </si>
  <si>
    <t>VII.b.11.3</t>
  </si>
  <si>
    <t>VII.b.11.4</t>
  </si>
  <si>
    <t>VII.b.11.5</t>
  </si>
  <si>
    <t>VII.b.11.6</t>
  </si>
  <si>
    <t>VII.b.11.7</t>
  </si>
  <si>
    <t>VII.b.11.8</t>
  </si>
  <si>
    <t>VII.b.11.9</t>
  </si>
  <si>
    <t>VII.b.11.10</t>
  </si>
  <si>
    <t>VII.b.11.11</t>
  </si>
  <si>
    <t>VII.b.11.12</t>
  </si>
  <si>
    <t>VII.b.11.13</t>
  </si>
  <si>
    <t>VII.b.11.14</t>
  </si>
  <si>
    <t>VII.b.11.15</t>
  </si>
  <si>
    <t>VII.b.11.16</t>
  </si>
  <si>
    <t>VII.b.11.17</t>
  </si>
  <si>
    <t>VII.b.11.18</t>
  </si>
  <si>
    <t>VII.b.11.19</t>
  </si>
  <si>
    <t>VII.b.11.20</t>
  </si>
  <si>
    <t>VII.b.11.21</t>
  </si>
  <si>
    <t>VII.b.11.22</t>
  </si>
  <si>
    <t>VII.b.12.1</t>
  </si>
  <si>
    <t>VII.b.12.2</t>
  </si>
  <si>
    <t>VII.b.12.3</t>
  </si>
  <si>
    <t>VII.b.12.4</t>
  </si>
  <si>
    <t>VII.b.12.5</t>
  </si>
  <si>
    <t>VII.b.12.6</t>
  </si>
  <si>
    <t>VII.b.12.7</t>
  </si>
  <si>
    <t>VII.b.12.8</t>
  </si>
  <si>
    <t>VII.b.12.9</t>
  </si>
  <si>
    <t>VII.b.12.10</t>
  </si>
  <si>
    <t>VII.b.12.11</t>
  </si>
  <si>
    <t>VII.b.12.12</t>
  </si>
  <si>
    <t>VII.b.12.13</t>
  </si>
  <si>
    <t>VII.b.12.14</t>
  </si>
  <si>
    <t>VII.b.12.15</t>
  </si>
  <si>
    <t>VII.b.12.16</t>
  </si>
  <si>
    <t>VII.b.12.17</t>
  </si>
  <si>
    <t>VII.b.12.18</t>
  </si>
  <si>
    <t>VII.b.12.19</t>
  </si>
  <si>
    <t>VII.b.12.20</t>
  </si>
  <si>
    <t>VII.b.12.21</t>
  </si>
  <si>
    <t>VII.b.12.22</t>
  </si>
  <si>
    <t>VII.b.13.1</t>
  </si>
  <si>
    <t>VII.b.13.2</t>
  </si>
  <si>
    <t>VII.b.13.3</t>
  </si>
  <si>
    <t>VII.b.13.4</t>
  </si>
  <si>
    <t>VII.b.13.5</t>
  </si>
  <si>
    <t>VII.b.13.6</t>
  </si>
  <si>
    <t>VII.b.13.7</t>
  </si>
  <si>
    <t>VII.b.13.8</t>
  </si>
  <si>
    <t>VII.b.13.9</t>
  </si>
  <si>
    <t>VII.b.13.10</t>
  </si>
  <si>
    <t>VII.b.13.11</t>
  </si>
  <si>
    <t>VII.b.13.12</t>
  </si>
  <si>
    <t>VII.b.13.13</t>
  </si>
  <si>
    <t>VII.b.13.14</t>
  </si>
  <si>
    <t>VII.b.13.15</t>
  </si>
  <si>
    <t>VII.b.13.16</t>
  </si>
  <si>
    <t>VII.b.13.17</t>
  </si>
  <si>
    <t>VII.b.13.18</t>
  </si>
  <si>
    <t>VII.b.13.19</t>
  </si>
  <si>
    <t>VII.b.13.20</t>
  </si>
  <si>
    <t>VII.b.13.21</t>
  </si>
  <si>
    <t>VII.b.13.22</t>
  </si>
  <si>
    <t>VII.b.14.1</t>
  </si>
  <si>
    <t>VII.b.14.2</t>
  </si>
  <si>
    <t>VII.b.14.3</t>
  </si>
  <si>
    <t>VII.b.14.4</t>
  </si>
  <si>
    <t>VII.b.14.5</t>
  </si>
  <si>
    <t>VII.b.14.6</t>
  </si>
  <si>
    <t>VII.b.14.7</t>
  </si>
  <si>
    <t>VII.b.14.8</t>
  </si>
  <si>
    <t>VII.b.14.9</t>
  </si>
  <si>
    <t>VII.b.14.10</t>
  </si>
  <si>
    <t>VII.b.14.11</t>
  </si>
  <si>
    <t>VII.b.14.12</t>
  </si>
  <si>
    <t>VII.b.14.13</t>
  </si>
  <si>
    <t>VII.b.14.14</t>
  </si>
  <si>
    <t>VII.b.14.15</t>
  </si>
  <si>
    <t>VII.b.14.16</t>
  </si>
  <si>
    <t>VII.b.14.17</t>
  </si>
  <si>
    <t>VII.b.14.18</t>
  </si>
  <si>
    <t>VII.b.14.19</t>
  </si>
  <si>
    <t>VII.b.14.20</t>
  </si>
  <si>
    <t>VII.b.14.21</t>
  </si>
  <si>
    <t>VII.b.14.22</t>
  </si>
  <si>
    <t>VII.b.15.1</t>
  </si>
  <si>
    <t>VII.b.15.2</t>
  </si>
  <si>
    <t>II.2.21.1</t>
  </si>
  <si>
    <t>II.2.21.2</t>
  </si>
  <si>
    <t>II.2.21.3</t>
  </si>
  <si>
    <t>II.2.21.4</t>
  </si>
  <si>
    <t>II.2.21.5</t>
  </si>
  <si>
    <t>II.2.21.6</t>
  </si>
  <si>
    <t>II.2.21.7</t>
  </si>
  <si>
    <t>II.2.21.8</t>
  </si>
  <si>
    <t>II.2.22.1</t>
  </si>
  <si>
    <t>II.2.22.2</t>
  </si>
  <si>
    <t>II.2.22.3</t>
  </si>
  <si>
    <t>II.2.22.4</t>
  </si>
  <si>
    <t>II.2.22.5</t>
  </si>
  <si>
    <t>II.2.22.6</t>
  </si>
  <si>
    <t>II.2.22.7</t>
  </si>
  <si>
    <t>II.2.23.1</t>
  </si>
  <si>
    <t>II.2.23.2</t>
  </si>
  <si>
    <t>II.2.23.3</t>
  </si>
  <si>
    <t>II.2.23.4</t>
  </si>
  <si>
    <t>II.2.23.5</t>
  </si>
  <si>
    <t>II.2.23.6</t>
  </si>
  <si>
    <t>II.2.23.7</t>
  </si>
  <si>
    <t>II.2.23.8</t>
  </si>
  <si>
    <t>II.2.24.1</t>
  </si>
  <si>
    <t>II.2.24.2</t>
  </si>
  <si>
    <t>II.2.24.3</t>
  </si>
  <si>
    <t>II.2.24.4</t>
  </si>
  <si>
    <t>II.2.24.5</t>
  </si>
  <si>
    <t>II.2.24.6</t>
  </si>
  <si>
    <t>II.2.24.7</t>
  </si>
  <si>
    <t>II.2.24.8</t>
  </si>
  <si>
    <t>II.2.25.1</t>
  </si>
  <si>
    <t>II.2.25.2</t>
  </si>
  <si>
    <t>II.2.25.3</t>
  </si>
  <si>
    <t>II.2.25.4</t>
  </si>
  <si>
    <t>II.2.26.1</t>
  </si>
  <si>
    <t>II.2.26.2</t>
  </si>
  <si>
    <t>II.2.26.3</t>
  </si>
  <si>
    <t>II.2.26.4</t>
  </si>
  <si>
    <t>II.2.26.5</t>
  </si>
  <si>
    <t>II.2.26.6</t>
  </si>
  <si>
    <t>II.2.26.7</t>
  </si>
  <si>
    <t>II.2.26.8</t>
  </si>
  <si>
    <t>II.2.27.1</t>
  </si>
  <si>
    <t>II.2.27.2</t>
  </si>
  <si>
    <t>II.2.27.3</t>
  </si>
  <si>
    <t>II.2.27.4</t>
  </si>
  <si>
    <t>II.2.27.5</t>
  </si>
  <si>
    <t>II.2.27.6</t>
  </si>
  <si>
    <t>II.2.27.7</t>
  </si>
  <si>
    <t>II.2.27.8</t>
  </si>
  <si>
    <t>II.2.28.1</t>
  </si>
  <si>
    <t>II.2.28.2</t>
  </si>
  <si>
    <t>II.2.28.3</t>
  </si>
  <si>
    <t>II.2.28.4</t>
  </si>
  <si>
    <t>II.2.28.5</t>
  </si>
  <si>
    <t>II.2.28.6</t>
  </si>
  <si>
    <t>II.2.28.7</t>
  </si>
  <si>
    <t>II.2.28.8</t>
  </si>
  <si>
    <t>II.2.28.9</t>
  </si>
  <si>
    <t>II.2.28.10</t>
  </si>
  <si>
    <t>II.2.28.11</t>
  </si>
  <si>
    <t>II.2.28.12</t>
  </si>
  <si>
    <t>II.2.28.13</t>
  </si>
  <si>
    <t>II.2.28.14</t>
  </si>
  <si>
    <t>II.2.28.15</t>
  </si>
  <si>
    <t>II.2.28.16</t>
  </si>
  <si>
    <t>II.2.28.17</t>
  </si>
  <si>
    <t>II.2.28.18</t>
  </si>
  <si>
    <t>II.2.28.19</t>
  </si>
  <si>
    <t>II.2.28.20</t>
  </si>
  <si>
    <t>II.2.28.21</t>
  </si>
  <si>
    <t>II.2.28.22</t>
  </si>
  <si>
    <t>II.2.28.23</t>
  </si>
  <si>
    <t>II.2.29.1</t>
  </si>
  <si>
    <t>II.2.29.2</t>
  </si>
  <si>
    <t>II.2.29.3</t>
  </si>
  <si>
    <t>II.2.29.4</t>
  </si>
  <si>
    <t>II.2.29.5</t>
  </si>
  <si>
    <t>II.2.29.6</t>
  </si>
  <si>
    <t>II.2.29.7</t>
  </si>
  <si>
    <t>II.2.29.8</t>
  </si>
  <si>
    <t>II.2.29.9</t>
  </si>
  <si>
    <t>II.2.29.10</t>
  </si>
  <si>
    <t>II.2.29.11</t>
  </si>
  <si>
    <t>II.2.29.12</t>
  </si>
  <si>
    <t>II.2.29.13</t>
  </si>
  <si>
    <t>II.2.29.14</t>
  </si>
  <si>
    <t>II.2.29.15</t>
  </si>
  <si>
    <t>II.2.29.16</t>
  </si>
  <si>
    <t>II.2.29.17</t>
  </si>
  <si>
    <t>II.2.30.1</t>
  </si>
  <si>
    <t>II.2.30.2</t>
  </si>
  <si>
    <t>II.2.30.3</t>
  </si>
  <si>
    <t>II.2.30.4</t>
  </si>
  <si>
    <t>II.2.30.5</t>
  </si>
  <si>
    <t>II.2.30.6</t>
  </si>
  <si>
    <t>II.2.30.7</t>
  </si>
  <si>
    <t>II.2.30.8</t>
  </si>
  <si>
    <t>II.2.30.9</t>
  </si>
  <si>
    <t>II.2.30.10</t>
  </si>
  <si>
    <t>II.2.30.11</t>
  </si>
  <si>
    <t>II.2.30.12</t>
  </si>
  <si>
    <t>II.2.30.13</t>
  </si>
  <si>
    <t>II.2.30.14</t>
  </si>
  <si>
    <t>II.2.30.15</t>
  </si>
  <si>
    <t>II.2.30.16</t>
  </si>
  <si>
    <t>II.2.30.17</t>
  </si>
  <si>
    <t>II.2.31.1</t>
  </si>
  <si>
    <t>II.2.31.2</t>
  </si>
  <si>
    <t>II.2.31.3</t>
  </si>
  <si>
    <t>II.2.31.4</t>
  </si>
  <si>
    <t>II.2.31.5</t>
  </si>
  <si>
    <t>II.2.31.6</t>
  </si>
  <si>
    <t>II.2.31.7</t>
  </si>
  <si>
    <t>II.2.31.8</t>
  </si>
  <si>
    <t>II.2.31.9</t>
  </si>
  <si>
    <t>II.2.31.10</t>
  </si>
  <si>
    <t>II.2.32.1</t>
  </si>
  <si>
    <t>II.2.32.2</t>
  </si>
  <si>
    <t>II.2.32.3</t>
  </si>
  <si>
    <t>II.2.32.4</t>
  </si>
  <si>
    <t>II.2.32.5</t>
  </si>
  <si>
    <t>II.2.32.6</t>
  </si>
  <si>
    <t>II.2.32.7</t>
  </si>
  <si>
    <t>II.2.32.8</t>
  </si>
  <si>
    <t>II.2.32.9</t>
  </si>
  <si>
    <t>II.2.32.10</t>
  </si>
  <si>
    <t>II.2.32.11</t>
  </si>
  <si>
    <t>II.2.32.12</t>
  </si>
  <si>
    <t>II.2.32.13</t>
  </si>
  <si>
    <t>II.2.33.1</t>
  </si>
  <si>
    <t>II.2.33.2</t>
  </si>
  <si>
    <t>II.2.33.3</t>
  </si>
  <si>
    <t>II.2.33.4</t>
  </si>
  <si>
    <t>II.2.33.5</t>
  </si>
  <si>
    <t>II.2.33.6</t>
  </si>
  <si>
    <t>II.2.33.7</t>
  </si>
  <si>
    <t>II.2.33.8</t>
  </si>
  <si>
    <t>II.2.33.9</t>
  </si>
  <si>
    <t>II.2.33.10</t>
  </si>
  <si>
    <t>II.2.33.11</t>
  </si>
  <si>
    <t>II.2.33.12</t>
  </si>
  <si>
    <t>II.2.33.13</t>
  </si>
  <si>
    <t>II.2.33.14</t>
  </si>
  <si>
    <t>II.2.33.15</t>
  </si>
  <si>
    <t>II.2.33.16</t>
  </si>
  <si>
    <t>II.2.33.17</t>
  </si>
  <si>
    <t>II.2.34.1</t>
  </si>
  <si>
    <t>II.2.34.2</t>
  </si>
  <si>
    <t>II.2.34.3</t>
  </si>
  <si>
    <t>II.2.34.4</t>
  </si>
  <si>
    <t>II.2.34.5</t>
  </si>
  <si>
    <t>II.2.34.6</t>
  </si>
  <si>
    <t>II.2.34.7</t>
  </si>
  <si>
    <t>II.2.34.8</t>
  </si>
  <si>
    <t>II.2.34.9</t>
  </si>
  <si>
    <t>II.2.34.10</t>
  </si>
  <si>
    <t>II.2.34.11</t>
  </si>
  <si>
    <t>II.2.34.12</t>
  </si>
  <si>
    <t>II.2.34.13</t>
  </si>
  <si>
    <t>II.2.34.14</t>
  </si>
  <si>
    <t>II.2.34.15</t>
  </si>
  <si>
    <t>II.2.34.16</t>
  </si>
  <si>
    <t>II.2.34.17</t>
  </si>
  <si>
    <t>II.2.35.1</t>
  </si>
  <si>
    <t>II.2.35.2</t>
  </si>
  <si>
    <t>II.2.35.3</t>
  </si>
  <si>
    <t>II.2.36.1</t>
  </si>
  <si>
    <t>II.2.36.2</t>
  </si>
  <si>
    <t>II.2.36.3</t>
  </si>
  <si>
    <t>II.2.36.4</t>
  </si>
  <si>
    <t>II.2.36.5</t>
  </si>
  <si>
    <t>II.2.36.6</t>
  </si>
  <si>
    <t>II.2.36.7</t>
  </si>
  <si>
    <t>II.2.36.8</t>
  </si>
  <si>
    <t>II.2.36.9</t>
  </si>
  <si>
    <t>II.2.37.1</t>
  </si>
  <si>
    <t>II.2.37.2</t>
  </si>
  <si>
    <t>II.2.37.3</t>
  </si>
  <si>
    <t>II.2.38.1</t>
  </si>
  <si>
    <t>II.2.38.2</t>
  </si>
  <si>
    <t>II.2.38.3</t>
  </si>
  <si>
    <t>II.2.38.4</t>
  </si>
  <si>
    <t>II.2.38.5</t>
  </si>
  <si>
    <t>II.2.38.6</t>
  </si>
  <si>
    <t>II.2.38.7</t>
  </si>
  <si>
    <t>II.2.38.8</t>
  </si>
  <si>
    <t>II.2.38.9</t>
  </si>
  <si>
    <t>II.2.39.1</t>
  </si>
  <si>
    <t>II.2.39.2</t>
  </si>
  <si>
    <t>II.2.39.3</t>
  </si>
  <si>
    <t>II.2.39.4</t>
  </si>
  <si>
    <t>II.2.39.5</t>
  </si>
  <si>
    <t>II.2.39.6</t>
  </si>
  <si>
    <t>II.2.39.7</t>
  </si>
  <si>
    <t>II.2.39.8</t>
  </si>
  <si>
    <t>II.2.39.9</t>
  </si>
  <si>
    <t>II.2.39.10</t>
  </si>
  <si>
    <t>II.2.39.11</t>
  </si>
  <si>
    <t>II.2.39.12</t>
  </si>
  <si>
    <t>II.2.39.13</t>
  </si>
  <si>
    <t>II.2.40.1</t>
  </si>
  <si>
    <t>II.2.40.2</t>
  </si>
  <si>
    <t>II.2.40.3</t>
  </si>
  <si>
    <t>II.2.40.4</t>
  </si>
  <si>
    <t>II.2.40.5</t>
  </si>
  <si>
    <t>II.2.40.6</t>
  </si>
  <si>
    <t>II.2.40.7</t>
  </si>
  <si>
    <t>II.2.41.1</t>
  </si>
  <si>
    <t>II.2.41.2</t>
  </si>
  <si>
    <t>II.2.41.3</t>
  </si>
  <si>
    <t>II.2.41.4</t>
  </si>
  <si>
    <t>II.2.41.5</t>
  </si>
  <si>
    <t>II.2.41.6</t>
  </si>
  <si>
    <t>II.2.41.7</t>
  </si>
  <si>
    <t>II.2.41.8</t>
  </si>
  <si>
    <t>II.2.41.9</t>
  </si>
  <si>
    <t>II.2.41.10</t>
  </si>
  <si>
    <t>II.2.41.11</t>
  </si>
  <si>
    <t>II.2.41.12</t>
  </si>
  <si>
    <t>II.2.41.13</t>
  </si>
  <si>
    <t>II.2.41.14</t>
  </si>
  <si>
    <t>II.2.41.15</t>
  </si>
  <si>
    <t>II.2.41.16</t>
  </si>
  <si>
    <t>II.2.41.17</t>
  </si>
  <si>
    <t>II.2.42.1</t>
  </si>
  <si>
    <t>II.2.42.2</t>
  </si>
  <si>
    <t>II.2.42.3</t>
  </si>
  <si>
    <t>II.2.42.4</t>
  </si>
  <si>
    <t>II.2.42.5</t>
  </si>
  <si>
    <t>II.2.42.6</t>
  </si>
  <si>
    <t>II.2.42.7</t>
  </si>
  <si>
    <t>II.2.42.8</t>
  </si>
  <si>
    <t>II.2.43.1</t>
  </si>
  <si>
    <t>II.2.43.2</t>
  </si>
  <si>
    <t>II.2.43.3</t>
  </si>
  <si>
    <t>II.2.43.4</t>
  </si>
  <si>
    <t>II.2.43.5</t>
  </si>
  <si>
    <t>II.2.43.6</t>
  </si>
  <si>
    <t>II.2.43.7</t>
  </si>
  <si>
    <t>II.2.43.8</t>
  </si>
  <si>
    <t>II.2.44.1</t>
  </si>
  <si>
    <t>II.2.44.2</t>
  </si>
  <si>
    <t>II.2.44.3</t>
  </si>
  <si>
    <t>II.2.44.4</t>
  </si>
  <si>
    <t>II.2.44.5</t>
  </si>
  <si>
    <t>II.2.44.6</t>
  </si>
  <si>
    <t>II.2.44.7</t>
  </si>
  <si>
    <t>II.2.44.8</t>
  </si>
  <si>
    <t>II.2.44.9</t>
  </si>
  <si>
    <t>II.2.44.10</t>
  </si>
  <si>
    <t>II.2.45.1</t>
  </si>
  <si>
    <t>II.2.45.2</t>
  </si>
  <si>
    <t>II.2.45.3</t>
  </si>
  <si>
    <t>II.2.46.1</t>
  </si>
  <si>
    <t>II.2.46.2</t>
  </si>
  <si>
    <t>II.2.46.3</t>
  </si>
  <si>
    <t>II.2.47.1</t>
  </si>
  <si>
    <t>II.2.47.2</t>
  </si>
  <si>
    <t>II.2.47.3</t>
  </si>
  <si>
    <t>II.2.47.4</t>
  </si>
  <si>
    <t>II.2.47.5</t>
  </si>
  <si>
    <t>II.2.47.6</t>
  </si>
  <si>
    <t>II.2.47.7</t>
  </si>
  <si>
    <t>II.2.48.1</t>
  </si>
  <si>
    <t>II.2.48.2</t>
  </si>
  <si>
    <t>II.2.48.3</t>
  </si>
  <si>
    <t>II.2.48.4</t>
  </si>
  <si>
    <t>II.2.48.5</t>
  </si>
  <si>
    <t>II.2.48.6</t>
  </si>
  <si>
    <t>II.2.48.7</t>
  </si>
  <si>
    <t>II.2.48.8</t>
  </si>
  <si>
    <t>II.2.48.9</t>
  </si>
  <si>
    <t>II.2.48.10</t>
  </si>
  <si>
    <t>II.2.48.11</t>
  </si>
  <si>
    <t>II.2.48.12</t>
  </si>
  <si>
    <t>II.2.48.13</t>
  </si>
  <si>
    <t>II.2.48.14</t>
  </si>
  <si>
    <t>II.2.48.15</t>
  </si>
  <si>
    <t>II.2.48.16</t>
  </si>
  <si>
    <t>II.2.48.17</t>
  </si>
  <si>
    <t>II.2.49.1</t>
  </si>
  <si>
    <t>II.2.49.2</t>
  </si>
  <si>
    <t>II.2.49.3</t>
  </si>
  <si>
    <t>II.2.49.4</t>
  </si>
  <si>
    <t>II.2.49.5</t>
  </si>
  <si>
    <t>II.2.49.6</t>
  </si>
  <si>
    <t>II.2.49.7</t>
  </si>
  <si>
    <t>II.2.50.1</t>
  </si>
  <si>
    <t>II.2.50.2</t>
  </si>
  <si>
    <t>II.2.50.3</t>
  </si>
  <si>
    <t>II.2.51.1</t>
  </si>
  <si>
    <t>II.2.51.2</t>
  </si>
  <si>
    <t>II.2.51.3</t>
  </si>
  <si>
    <t>II.2.52.1</t>
  </si>
  <si>
    <t>II.2.52.2</t>
  </si>
  <si>
    <t>II.2.52.3</t>
  </si>
  <si>
    <t>II.2.53.1</t>
  </si>
  <si>
    <t>II.2.53.2</t>
  </si>
  <si>
    <t>II.2.53.3</t>
  </si>
  <si>
    <t>II.2.53.4</t>
  </si>
  <si>
    <t>II.2.53.5</t>
  </si>
  <si>
    <t>II.2.53.6</t>
  </si>
  <si>
    <t>II.2.53.7</t>
  </si>
  <si>
    <t>II.2.53.8</t>
  </si>
  <si>
    <t>II.2.53.9</t>
  </si>
  <si>
    <t>II.2.53.10</t>
  </si>
  <si>
    <t>II.2.54.1</t>
  </si>
  <si>
    <t>II.2.54.2</t>
  </si>
  <si>
    <t>II.2.54.3</t>
  </si>
  <si>
    <t>II.2.55.1</t>
  </si>
  <si>
    <t>II.2.55.2</t>
  </si>
  <si>
    <t>II.2.55.3</t>
  </si>
  <si>
    <t>II.2.55.4</t>
  </si>
  <si>
    <t>II.2.55.5</t>
  </si>
  <si>
    <t>II.2.55.6</t>
  </si>
  <si>
    <t>II.2.55.7</t>
  </si>
  <si>
    <t>II.2.55.8</t>
  </si>
  <si>
    <t>II.2.55.9</t>
  </si>
  <si>
    <t>II.2.55.10</t>
  </si>
  <si>
    <t>II.2.55.11</t>
  </si>
  <si>
    <t>II.2.55.12</t>
  </si>
  <si>
    <t>II.2.55.13</t>
  </si>
  <si>
    <t>II.2.55.14</t>
  </si>
  <si>
    <t>II.2.55.15</t>
  </si>
  <si>
    <t>II.2.55.16</t>
  </si>
  <si>
    <t>II.2.55.17</t>
  </si>
  <si>
    <t>II.2.55.18</t>
  </si>
  <si>
    <t>II.2.55.19</t>
  </si>
  <si>
    <t>II.2.55.20</t>
  </si>
  <si>
    <t>II.2.55.21</t>
  </si>
  <si>
    <t>II.2.55.22</t>
  </si>
  <si>
    <t>II.2.55.23</t>
  </si>
  <si>
    <t>II.2.55.24</t>
  </si>
  <si>
    <t>II.2.55.25</t>
  </si>
  <si>
    <t>II.2.55.26</t>
  </si>
  <si>
    <t>II.2.55.27</t>
  </si>
  <si>
    <t>II.2.55.28</t>
  </si>
  <si>
    <t>II.2.55.29</t>
  </si>
  <si>
    <t>II.2.55.30</t>
  </si>
  <si>
    <t>II.2.55.31</t>
  </si>
  <si>
    <t>II.2.55.32</t>
  </si>
  <si>
    <t>II.2.55.33</t>
  </si>
  <si>
    <t>II.2.57.1</t>
  </si>
  <si>
    <t>II.2.57.2</t>
  </si>
  <si>
    <t>II.2.57.3</t>
  </si>
  <si>
    <t>II.2.57.4</t>
  </si>
  <si>
    <t>II.2.57.5</t>
  </si>
  <si>
    <t>II.2.57.6</t>
  </si>
  <si>
    <t>II.2.57.7</t>
  </si>
  <si>
    <t>II.2.57.8</t>
  </si>
  <si>
    <t>II.2.57.9</t>
  </si>
  <si>
    <t>II.2.57.10</t>
  </si>
  <si>
    <t>II.2.57.11</t>
  </si>
  <si>
    <t>II.2.57.12</t>
  </si>
  <si>
    <t>II.2.57.13</t>
  </si>
  <si>
    <t>II.2.57.14</t>
  </si>
  <si>
    <t>II.2.57.15</t>
  </si>
  <si>
    <t>II.2.57.16</t>
  </si>
  <si>
    <t>II.2.58.1</t>
  </si>
  <si>
    <t>II.2.58.2</t>
  </si>
  <si>
    <t>II.2.58.3</t>
  </si>
  <si>
    <t>II.2.58.4</t>
  </si>
  <si>
    <t>II.2.58.5</t>
  </si>
  <si>
    <t>II.2.58.6</t>
  </si>
  <si>
    <t>II.2.58.7</t>
  </si>
  <si>
    <t>II.2.58.8</t>
  </si>
  <si>
    <t>II.2.59.1</t>
  </si>
  <si>
    <t>II.2.59.2</t>
  </si>
  <si>
    <t>II.2.59.3</t>
  </si>
  <si>
    <t>II.2.59.4</t>
  </si>
  <si>
    <t>II.2.59.5</t>
  </si>
  <si>
    <t>II.2.59.6</t>
  </si>
  <si>
    <t>II.2.59.7</t>
  </si>
  <si>
    <t>II.2.59.8</t>
  </si>
  <si>
    <t>II.2.60.1</t>
  </si>
  <si>
    <t>II.2.60.2</t>
  </si>
  <si>
    <t>II.2.60.3</t>
  </si>
  <si>
    <t>II.2.60.4</t>
  </si>
  <si>
    <t>II.2.61.1</t>
  </si>
  <si>
    <t>II.2.61.2</t>
  </si>
  <si>
    <t>II.2.61.3</t>
  </si>
  <si>
    <t>II.2.61.4</t>
  </si>
  <si>
    <t>II.2.61.5</t>
  </si>
  <si>
    <t>II.2.61.6</t>
  </si>
  <si>
    <t>II.2.61.7</t>
  </si>
  <si>
    <t>II.2.61.8</t>
  </si>
  <si>
    <t>II.2.61.9</t>
  </si>
  <si>
    <t>II.2.61.10</t>
  </si>
  <si>
    <t>II.2.62.1</t>
  </si>
  <si>
    <t>II.2.62.2</t>
  </si>
  <si>
    <t>II.2.62.3</t>
  </si>
  <si>
    <t>II.2.62.4</t>
  </si>
  <si>
    <t>II.2.62.5</t>
  </si>
  <si>
    <t>II.2.62.6</t>
  </si>
  <si>
    <t>II.2.63.1</t>
  </si>
  <si>
    <t>II.2.63.2</t>
  </si>
  <si>
    <t>II.2.63.3</t>
  </si>
  <si>
    <t>II.2.64.1</t>
  </si>
  <si>
    <t>II.2.64.2</t>
  </si>
  <si>
    <t>II.2.64.3</t>
  </si>
  <si>
    <t>II.2.64.4</t>
  </si>
  <si>
    <t>II.2.64.5</t>
  </si>
  <si>
    <t>II.2.64.6</t>
  </si>
  <si>
    <t>II.2.64.7</t>
  </si>
  <si>
    <t>II.2.64.8</t>
  </si>
  <si>
    <t>II.2.65.1</t>
  </si>
  <si>
    <t>II.2.65.2</t>
  </si>
  <si>
    <t>II.2.65.3</t>
  </si>
  <si>
    <t>II.2.65.4</t>
  </si>
  <si>
    <t>II.2.65.5</t>
  </si>
  <si>
    <t>II.2.65.6</t>
  </si>
  <si>
    <t>II.2.66.1</t>
  </si>
  <si>
    <t>II.2.66.2</t>
  </si>
  <si>
    <t>II.2.66.3</t>
  </si>
  <si>
    <t>II.2.66.4</t>
  </si>
  <si>
    <t>II.2.66.5</t>
  </si>
  <si>
    <t>II.2.66.6</t>
  </si>
  <si>
    <t>II.2.66.7</t>
  </si>
  <si>
    <t>II.2.66.8</t>
  </si>
  <si>
    <t>II.2.66.9</t>
  </si>
  <si>
    <t>II.2.66.10</t>
  </si>
  <si>
    <t>II.2.66.11</t>
  </si>
  <si>
    <t>II.2.66.12</t>
  </si>
  <si>
    <t>II.2.66.13</t>
  </si>
  <si>
    <t>II.2.67.1</t>
  </si>
  <si>
    <t>II.2.67.2</t>
  </si>
  <si>
    <t>II.2.67.3</t>
  </si>
  <si>
    <t>II.2.67.4</t>
  </si>
  <si>
    <t>II.2.67.5</t>
  </si>
  <si>
    <t>II.2.67.6</t>
  </si>
  <si>
    <t>II.2.67.7</t>
  </si>
  <si>
    <t>II.2.67.8</t>
  </si>
  <si>
    <t>II.2.67.9</t>
  </si>
  <si>
    <t>II.2.67.10</t>
  </si>
  <si>
    <t>II.2.67.11</t>
  </si>
  <si>
    <t>II.2.67.12</t>
  </si>
  <si>
    <t>II.2.67.13</t>
  </si>
  <si>
    <t>II.2.67.14</t>
  </si>
  <si>
    <t>II.2.67.15</t>
  </si>
  <si>
    <t>II.2.68.1</t>
  </si>
  <si>
    <t>II.2.68.2</t>
  </si>
  <si>
    <t>II.2.68.3</t>
  </si>
  <si>
    <t>II.2.68.4</t>
  </si>
  <si>
    <t>II.2.68.5</t>
  </si>
  <si>
    <t>II.2.68.6</t>
  </si>
  <si>
    <t>II.2.68.7</t>
  </si>
  <si>
    <t>II.2.68.8</t>
  </si>
  <si>
    <t>II.2.68.9</t>
  </si>
  <si>
    <t>II.2.68.10</t>
  </si>
  <si>
    <t>II.2.68.11</t>
  </si>
  <si>
    <t>II.2.68.12</t>
  </si>
  <si>
    <t>II.2.68.13</t>
  </si>
  <si>
    <t>II.2.68.14</t>
  </si>
  <si>
    <t>II.2.69.1</t>
  </si>
  <si>
    <t>II.2.69.2</t>
  </si>
  <si>
    <t>II.2.69.3</t>
  </si>
  <si>
    <t>II.2.69.4</t>
  </si>
  <si>
    <t>II.2.69.5</t>
  </si>
  <si>
    <t>II.2.69.6</t>
  </si>
  <si>
    <t>II.2.69.7</t>
  </si>
  <si>
    <t>II.2.69.8</t>
  </si>
  <si>
    <t>II.2.69.9</t>
  </si>
  <si>
    <t>II.2.69.10</t>
  </si>
  <si>
    <t>II.2.69.11</t>
  </si>
  <si>
    <t>II.2.69.12</t>
  </si>
  <si>
    <t>II.2.69.13</t>
  </si>
  <si>
    <t>II.2.69.14</t>
  </si>
  <si>
    <t>II.2.70.1</t>
  </si>
  <si>
    <t>II.2.70.2</t>
  </si>
  <si>
    <t>II.2.70.3</t>
  </si>
  <si>
    <t>II.2.70.4</t>
  </si>
  <si>
    <t>II.2.70.5</t>
  </si>
  <si>
    <t>II.2.70.6</t>
  </si>
  <si>
    <t>II.2.70.7</t>
  </si>
  <si>
    <t>II.2.70.8</t>
  </si>
  <si>
    <t>II.2.70.9</t>
  </si>
  <si>
    <t>II.2.70.10</t>
  </si>
  <si>
    <t>II.2.70.11</t>
  </si>
  <si>
    <t>II.2.70.12</t>
  </si>
  <si>
    <t>II.2.70.13</t>
  </si>
  <si>
    <t>II.2.71.1</t>
  </si>
  <si>
    <t>II.2.71.2</t>
  </si>
  <si>
    <t>II.2.71.3</t>
  </si>
  <si>
    <t>II.2.71.4</t>
  </si>
  <si>
    <t>II.2.71.5</t>
  </si>
  <si>
    <t>II.2.71.6</t>
  </si>
  <si>
    <t>II.2.71.7</t>
  </si>
  <si>
    <t>II.2.71.8</t>
  </si>
  <si>
    <t>II.2.71.9</t>
  </si>
  <si>
    <t>II.2.71.10</t>
  </si>
  <si>
    <t>II.2.71.11</t>
  </si>
  <si>
    <t>II.2.71.12</t>
  </si>
  <si>
    <t>II.2.71.13</t>
  </si>
  <si>
    <t>II.2.71.14</t>
  </si>
  <si>
    <t>II.2.72.1</t>
  </si>
  <si>
    <t>II.2.72.2</t>
  </si>
  <si>
    <t>II.2.72.3</t>
  </si>
  <si>
    <t>II.2.72.4</t>
  </si>
  <si>
    <t>II.2.72.5</t>
  </si>
  <si>
    <t>II.2.72.6</t>
  </si>
  <si>
    <t>II.2.72.7</t>
  </si>
  <si>
    <t>II.2.72.8</t>
  </si>
  <si>
    <t>II.2.72.9</t>
  </si>
  <si>
    <t>II.2.73.1</t>
  </si>
  <si>
    <t>II.2.73.2</t>
  </si>
  <si>
    <t>II.2.73.3</t>
  </si>
  <si>
    <t>II.2.74.1</t>
  </si>
  <si>
    <t>II.2.74.2</t>
  </si>
  <si>
    <t>II.2.74.3</t>
  </si>
  <si>
    <t>II.2.75.1</t>
  </si>
  <si>
    <t>II.2.75.2</t>
  </si>
  <si>
    <t>II.2.75.3</t>
  </si>
  <si>
    <t>II.2.75.4</t>
  </si>
  <si>
    <t>II.2.75.5</t>
  </si>
  <si>
    <t>II.2.75.6</t>
  </si>
  <si>
    <t>II.2.75.7</t>
  </si>
  <si>
    <t>II.2.75.8</t>
  </si>
  <si>
    <t>II.2.75.9</t>
  </si>
  <si>
    <t>II.2.75.10</t>
  </si>
  <si>
    <t>II.2.75.11</t>
  </si>
  <si>
    <t>II.2.75.12</t>
  </si>
  <si>
    <t>II.2.75.13</t>
  </si>
  <si>
    <t>VI.2.1</t>
  </si>
  <si>
    <t>VI.2.1.1</t>
  </si>
  <si>
    <t>VI.2.1.2</t>
  </si>
  <si>
    <t>VI.2.2</t>
  </si>
  <si>
    <t>VI.2.2.1</t>
  </si>
  <si>
    <t>VI.2.2.2</t>
  </si>
  <si>
    <t>VI.2.2.3</t>
  </si>
  <si>
    <t>VI.2.2.4</t>
  </si>
  <si>
    <t>VI.2.2.5</t>
  </si>
  <si>
    <t>VI.2.2.6</t>
  </si>
  <si>
    <t>VI.2.2.7</t>
  </si>
  <si>
    <t>VI.2.2.8</t>
  </si>
  <si>
    <t>VI.2.2.9</t>
  </si>
  <si>
    <t>VI.2.2.10</t>
  </si>
  <si>
    <t>VI.2.2.11</t>
  </si>
  <si>
    <t>VI.2.2.12</t>
  </si>
  <si>
    <t>VI.2.2.13</t>
  </si>
  <si>
    <t>VI.2.2.14</t>
  </si>
  <si>
    <t>VI.2.2.15</t>
  </si>
  <si>
    <t>VI.2.2.16</t>
  </si>
  <si>
    <t>VI.2.2.17</t>
  </si>
  <si>
    <t>VI.2.2.18</t>
  </si>
  <si>
    <t>VI.2.3</t>
  </si>
  <si>
    <t>VI.2.3.1</t>
  </si>
  <si>
    <t>VI.2.3.2</t>
  </si>
  <si>
    <t>VI.2.3.3</t>
  </si>
  <si>
    <t>VI.2.4</t>
  </si>
  <si>
    <t>VI.2.4.1</t>
  </si>
  <si>
    <t>VI.2.4.2</t>
  </si>
  <si>
    <t>VI.2.4.3</t>
  </si>
  <si>
    <t>VI.2.4.4</t>
  </si>
  <si>
    <t>VI.2.4.5</t>
  </si>
  <si>
    <t>VI.2.4.6</t>
  </si>
  <si>
    <t>VI.2.5</t>
  </si>
  <si>
    <t>VI.2.5.1</t>
  </si>
  <si>
    <t>VI.2.5.2</t>
  </si>
  <si>
    <t>VI.2.5.3</t>
  </si>
  <si>
    <t>VI.2.6</t>
  </si>
  <si>
    <t>VI.2.6.1</t>
  </si>
  <si>
    <t>VI.2.6.2</t>
  </si>
  <si>
    <t>VI.2.6.3</t>
  </si>
  <si>
    <t>VI.2.6.4</t>
  </si>
  <si>
    <t>VI.3.1</t>
  </si>
  <si>
    <t>VI.3.1.1</t>
  </si>
  <si>
    <t>VI.3.1.2</t>
  </si>
  <si>
    <t>VI.3.2</t>
  </si>
  <si>
    <t>VI.3.2.1</t>
  </si>
  <si>
    <t>VI.3.2.2</t>
  </si>
  <si>
    <t>VI.3.2.3</t>
  </si>
  <si>
    <t>VI.3.2.4</t>
  </si>
  <si>
    <t>VI.3.2.5</t>
  </si>
  <si>
    <t>VI.3.2.6</t>
  </si>
  <si>
    <t>VI.3.2.7</t>
  </si>
  <si>
    <t>VI.3.2.8</t>
  </si>
  <si>
    <t>VI.3.2.9</t>
  </si>
  <si>
    <t>VI.3.3</t>
  </si>
  <si>
    <t>VI.3.3.1</t>
  </si>
  <si>
    <t>VI.3.3.2</t>
  </si>
  <si>
    <t>VI.3.3.3</t>
  </si>
  <si>
    <t>VI.3.4</t>
  </si>
  <si>
    <t>VI.3.4.1</t>
  </si>
  <si>
    <t>VI.3.4.2</t>
  </si>
  <si>
    <t>VI.3.4.3</t>
  </si>
  <si>
    <t>VI.3.4.4</t>
  </si>
  <si>
    <t>VI.3.5</t>
  </si>
  <si>
    <t>VI.3.5.1</t>
  </si>
  <si>
    <t>VI.3.5.2</t>
  </si>
  <si>
    <t>VI.3.6</t>
  </si>
  <si>
    <t>VI.3.6.1</t>
  </si>
  <si>
    <t>VI.3.6.2</t>
  </si>
  <si>
    <t>VI.3.6.3</t>
  </si>
  <si>
    <t>VI.3.6.4</t>
  </si>
  <si>
    <t>VI.4.1</t>
  </si>
  <si>
    <t>VI.4.1.1</t>
  </si>
  <si>
    <t>VI.4.2</t>
  </si>
  <si>
    <t>VI.4.2.1</t>
  </si>
  <si>
    <t>VI.4.2.2</t>
  </si>
  <si>
    <t>VI.4.2.3</t>
  </si>
  <si>
    <t>VI.4.2.4</t>
  </si>
  <si>
    <t>VI.4.2.5</t>
  </si>
  <si>
    <t>VI.4.2.6</t>
  </si>
  <si>
    <t>VI.4.2.7</t>
  </si>
  <si>
    <t>VI.4.2.8</t>
  </si>
  <si>
    <t>VI.4.2.9</t>
  </si>
  <si>
    <t>VI.4.3</t>
  </si>
  <si>
    <t>VI.4.3.1</t>
  </si>
  <si>
    <t>VI.4.3.2</t>
  </si>
  <si>
    <t>VI.4.3.3</t>
  </si>
  <si>
    <t>VI.4.4</t>
  </si>
  <si>
    <t>VI.4.4.1</t>
  </si>
  <si>
    <t>VI.4.4.2</t>
  </si>
  <si>
    <t>VI.4.4.3</t>
  </si>
  <si>
    <t>VI.4.4.4</t>
  </si>
  <si>
    <t>VI.4.5</t>
  </si>
  <si>
    <t>VI.4.5.1</t>
  </si>
  <si>
    <t>VI.4.5.2</t>
  </si>
  <si>
    <t>VI.4.6</t>
  </si>
  <si>
    <t>VI.4.6.1</t>
  </si>
  <si>
    <t>VI.4.6.2</t>
  </si>
  <si>
    <t>VI.4.6.3</t>
  </si>
  <si>
    <t>VI.4.6.4</t>
  </si>
  <si>
    <t>VI.5.1</t>
  </si>
  <si>
    <t>VI.5.1.1</t>
  </si>
  <si>
    <t>VI.5.2</t>
  </si>
  <si>
    <t>VI.5.2.1</t>
  </si>
  <si>
    <t>VI.5.2.2</t>
  </si>
  <si>
    <t>VI.5.2.3</t>
  </si>
  <si>
    <t>VI.5.2.4</t>
  </si>
  <si>
    <t>VI.5.2.5</t>
  </si>
  <si>
    <t>VI.5.2.6</t>
  </si>
  <si>
    <t>VI.5.2.7</t>
  </si>
  <si>
    <t>VI.5.2.8</t>
  </si>
  <si>
    <t>VI.5.2.9</t>
  </si>
  <si>
    <t>VI.5.3</t>
  </si>
  <si>
    <t>VI.5.3.1</t>
  </si>
  <si>
    <t>VI.5.3.2</t>
  </si>
  <si>
    <t>VI.5.3.3</t>
  </si>
  <si>
    <t>VI.5.4</t>
  </si>
  <si>
    <t>VI.5.4.1</t>
  </si>
  <si>
    <t>VI.5.4.2</t>
  </si>
  <si>
    <t>VI.5.4.3</t>
  </si>
  <si>
    <t>VI.5.4.4</t>
  </si>
  <si>
    <t>VI.5.4.5</t>
  </si>
  <si>
    <t>VI.5.4.6</t>
  </si>
  <si>
    <t>VI.5.5</t>
  </si>
  <si>
    <t>VI.5.5.1</t>
  </si>
  <si>
    <t>VI.5.5.2</t>
  </si>
  <si>
    <t>VI.5.5.3</t>
  </si>
  <si>
    <t>VI.5.6</t>
  </si>
  <si>
    <t>VI.5.6.1</t>
  </si>
  <si>
    <t>VI.5.6.2</t>
  </si>
  <si>
    <t>VI.5.6.3</t>
  </si>
  <si>
    <t>VI.5.6.4</t>
  </si>
  <si>
    <t>VI.6.1</t>
  </si>
  <si>
    <t>VI.6.1.1</t>
  </si>
  <si>
    <t>VI.6.2</t>
  </si>
  <si>
    <t>VI.6.2.1</t>
  </si>
  <si>
    <t>VI.6.2.2</t>
  </si>
  <si>
    <t>VI.6.2.3</t>
  </si>
  <si>
    <t>VI.6.2.4</t>
  </si>
  <si>
    <t>VI.6.2.5</t>
  </si>
  <si>
    <t>VI.6.2.6</t>
  </si>
  <si>
    <t>VI.6.2.7</t>
  </si>
  <si>
    <t>VI.6.2.8</t>
  </si>
  <si>
    <t>VI.6.2.9</t>
  </si>
  <si>
    <t>VI.6.3</t>
  </si>
  <si>
    <t>VI.6.3.1</t>
  </si>
  <si>
    <t>VI.6.3.2</t>
  </si>
  <si>
    <t>VI.6.3.3</t>
  </si>
  <si>
    <t>VI.6.4</t>
  </si>
  <si>
    <t>VI.6.4.1</t>
  </si>
  <si>
    <t>VI.6.4.2</t>
  </si>
  <si>
    <t>VI.6.4.3</t>
  </si>
  <si>
    <t>VI.6.4.4</t>
  </si>
  <si>
    <t>VI.6.4.5</t>
  </si>
  <si>
    <t>VI.6.4.6</t>
  </si>
  <si>
    <t>VI.6.5</t>
  </si>
  <si>
    <t>VI.6.5.1</t>
  </si>
  <si>
    <t>VI.6.5.2</t>
  </si>
  <si>
    <t>VI.6.5.3</t>
  </si>
  <si>
    <t>VI.6.6</t>
  </si>
  <si>
    <t>VI.6.6.1</t>
  </si>
  <si>
    <t>VI.6.6.2</t>
  </si>
  <si>
    <t>VI.6.6.3</t>
  </si>
  <si>
    <t>VI.6.6.4</t>
  </si>
  <si>
    <t>III.2.7</t>
  </si>
  <si>
    <t xml:space="preserve">IX.1.4.1 </t>
  </si>
  <si>
    <t>IX.1.4.2</t>
  </si>
  <si>
    <t>IX.1.4.3</t>
  </si>
  <si>
    <t>VS Razdolje</t>
  </si>
  <si>
    <t>IX.1.4.4</t>
  </si>
  <si>
    <t>VS  Benntovići</t>
  </si>
  <si>
    <t>IX.1.4.5</t>
  </si>
  <si>
    <t>CS Zagorje</t>
  </si>
  <si>
    <t>IX.1.4.</t>
  </si>
  <si>
    <t xml:space="preserve">Ugradnja ograde oko objekta od žičane mreže zelene boje i visine 2 metra. Na svaka 4 metra ubetonirati željezni stup 30x30 mm 2,5 metara duljine. Izvesti dvokrilna ulazna vrata. Dimenzija jednog krila 2x2 metra. </t>
  </si>
  <si>
    <t xml:space="preserve">Vodomjer navojni 2" PN10 s impulsnim izlazom </t>
  </si>
  <si>
    <t>UKUPNO: J4a</t>
  </si>
  <si>
    <t>UKUPNO: J.4.b</t>
  </si>
  <si>
    <t>UKUPNO: J1</t>
  </si>
  <si>
    <t>UKUPNO: J.9</t>
  </si>
  <si>
    <t>UKUPNO: J2a</t>
  </si>
  <si>
    <t>UKUPNO: J.2.b</t>
  </si>
  <si>
    <t>UKUPNO: J.7</t>
  </si>
  <si>
    <t>UKUPNO: J.5</t>
  </si>
  <si>
    <t>UKUPNO: J.6</t>
  </si>
  <si>
    <t>UKUPNO: J.10</t>
  </si>
  <si>
    <t>UKUPNO: D.6.a</t>
  </si>
  <si>
    <t>UKUPNO: D.1.a</t>
  </si>
  <si>
    <t>UKUPNO: D.1.b</t>
  </si>
  <si>
    <t>UKUPNO: D.1.c</t>
  </si>
  <si>
    <t>UKUPNO: D.1.d</t>
  </si>
  <si>
    <t>UKUPNO: D.2</t>
  </si>
  <si>
    <t>UKUPNO: D.3</t>
  </si>
  <si>
    <t>UKUPNO: D.4</t>
  </si>
  <si>
    <t>UKUPNO: E.1</t>
  </si>
  <si>
    <t>UKUPNO: E.2</t>
  </si>
  <si>
    <t>UKUPNO: E.4</t>
  </si>
  <si>
    <t>UKUPNO: E.5</t>
  </si>
  <si>
    <t>UKUPNO: E.6</t>
  </si>
  <si>
    <t>UKUPNO: E.7</t>
  </si>
  <si>
    <t>UKUPNO: E.8</t>
  </si>
  <si>
    <t>UKUPNO: E.10</t>
  </si>
  <si>
    <t>UKUPNO: B.6</t>
  </si>
  <si>
    <t>UKUPNO: B.7</t>
  </si>
  <si>
    <t>UKUPNO: B.9</t>
  </si>
  <si>
    <t>UKUPNO: B.10</t>
  </si>
  <si>
    <t>UKUPNO: B.5</t>
  </si>
  <si>
    <t>UKUPNO: B.7.a</t>
  </si>
  <si>
    <t>UKUPNO: B.2</t>
  </si>
  <si>
    <t>UKUPNO: G.3</t>
  </si>
  <si>
    <t>UKUPNO: G.2</t>
  </si>
  <si>
    <t>UKUPNO: G.4</t>
  </si>
  <si>
    <t>UKUPNO: G.1</t>
  </si>
  <si>
    <t>UKUPNO: G.5</t>
  </si>
  <si>
    <t>UKUPNO: G.7</t>
  </si>
  <si>
    <t>UKUPNO: G.6</t>
  </si>
  <si>
    <t>UKUPNO: G.8</t>
  </si>
  <si>
    <t>UKUPNO: B.1</t>
  </si>
  <si>
    <t>UKUPNO: H.8</t>
  </si>
  <si>
    <t>UKUPNO: H.3</t>
  </si>
  <si>
    <t>UKUPNO: H.5</t>
  </si>
  <si>
    <t>UKUPNO: H.11</t>
  </si>
  <si>
    <t>UKUPNO: D.5</t>
  </si>
  <si>
    <t>UKUPNO: E.11</t>
  </si>
  <si>
    <t>UKUPNO: H.10</t>
  </si>
  <si>
    <t>UKUPNO: E.12</t>
  </si>
  <si>
    <t>UKUPNO: F.1</t>
  </si>
  <si>
    <t>UKUPNO: C.1</t>
  </si>
  <si>
    <t>UKUPNO: A.6</t>
  </si>
  <si>
    <t>UKUPNO: H.12</t>
  </si>
  <si>
    <t>UKUPNO: H.13</t>
  </si>
  <si>
    <t>UKUPNO: H.14</t>
  </si>
  <si>
    <t>UKUPNO: H.15</t>
  </si>
  <si>
    <t>UKUPNO: A.13</t>
  </si>
  <si>
    <t>UKUPNO: E.13</t>
  </si>
  <si>
    <t>UKUPNO: F.2</t>
  </si>
  <si>
    <t>UKUPNO: F.3</t>
  </si>
  <si>
    <t>UKUPNO: D.6.b</t>
  </si>
  <si>
    <t>Dezinfekcija vode u cjevovoodu Zdenac, DN150 i CS Cindrići na DN 150</t>
  </si>
  <si>
    <t>Nasipanje mjesta prekopa preko vodotoka zemljom s deponije i izrada zemljanog prelaza. Nabijanje zemlje i priprema za iskpo.</t>
  </si>
  <si>
    <t>Izrada betonskih stopa po uvjetima od strane Hrvatskih voda radi osiguranja cjevovoda.</t>
  </si>
  <si>
    <t>Izrada betonskih stepenica 15 m x 1m. Visina 4 m.</t>
  </si>
  <si>
    <t>VII.b.5.9</t>
  </si>
  <si>
    <t>VII.b.6.9</t>
  </si>
  <si>
    <t>VII.b.8.10</t>
  </si>
  <si>
    <t>VII.b.8.11</t>
  </si>
  <si>
    <t>VII.b.8.12</t>
  </si>
  <si>
    <t>VII.b.8.13</t>
  </si>
  <si>
    <t>VII.b.8.14</t>
  </si>
  <si>
    <t>VII.b.8.15</t>
  </si>
  <si>
    <t>VII.b.8.16</t>
  </si>
  <si>
    <t>VII.b.8.17</t>
  </si>
  <si>
    <t>VII.b.8.18</t>
  </si>
  <si>
    <t>VII.b.8.19</t>
  </si>
  <si>
    <t>VII.b.8.20</t>
  </si>
  <si>
    <t>VII.b.8.21</t>
  </si>
  <si>
    <t>VII.b.8.22</t>
  </si>
  <si>
    <t>VII.b.9.9</t>
  </si>
  <si>
    <t>VII.b.9.10</t>
  </si>
  <si>
    <t>VII.b.9.11</t>
  </si>
  <si>
    <t>VII.b.9.12</t>
  </si>
  <si>
    <t>VII.b.9.13</t>
  </si>
  <si>
    <t>VII.b.9.14</t>
  </si>
  <si>
    <t>VII.b.9.15</t>
  </si>
  <si>
    <t>VII.b.9.16</t>
  </si>
  <si>
    <t>VII.b.9.17</t>
  </si>
  <si>
    <t>VII.b.9.18</t>
  </si>
  <si>
    <t>VII.b.9.19</t>
  </si>
  <si>
    <t>VII.b.9.20</t>
  </si>
  <si>
    <t>VII.b.9.21</t>
  </si>
  <si>
    <t>VII.b.9.22</t>
  </si>
  <si>
    <t>Postavljanje mjerača tlakova u svrhu određivanja prosječnog tlaka u sustavu i praćenja stanja. Demontaža uređaja poslije završetka mjerenja.</t>
  </si>
  <si>
    <t>VII.1.6.3.6</t>
  </si>
  <si>
    <t>VII.1.6.3.7</t>
  </si>
  <si>
    <t xml:space="preserve">Demontaža limenog prozora  (0,8x0,4m') na VS  te ugradnja novoh aluminijskog s odzrakom. </t>
  </si>
  <si>
    <t>Farbanje fazona i čeličnih elemenata</t>
  </si>
  <si>
    <t xml:space="preserve">Dostavno vozilo za grupu za traženje kvarova - Broj vrata:  4
- Vrta motora:  Diesel
- Snaga motora:  minimalno 55kW
- Obujam motora: maksimalno 1999 ccm
- Emisija CO2: do 160 g/km
- Međuosovinski razmak: minimalno 2600 mm
- Visina vozila: minimalno 1800 mm
- Širina vozila: minimalno 1700 mm
- Duljina vozila: minimalno 4400 mm
- Sjedeća mjesta: 5 za putnike (uključujući i vozača)
- Najveća dopuštena nosivost: 2,2 tone
</t>
  </si>
  <si>
    <r>
      <t>m</t>
    </r>
    <r>
      <rPr>
        <vertAlign val="superscript"/>
        <sz val="10"/>
        <rFont val="Arial"/>
        <family val="2"/>
      </rPr>
      <t>4</t>
    </r>
    <r>
      <rPr>
        <sz val="12"/>
        <color theme="1"/>
        <rFont val="Arial"/>
        <family val="2"/>
      </rPr>
      <t/>
    </r>
  </si>
  <si>
    <t>II.2.75.14</t>
  </si>
  <si>
    <t>K2, cjevovod Manojlovići, PEHD DN90</t>
  </si>
  <si>
    <t>K3, cjevovod PS Zrnići do novog okna, PEHD DN110</t>
  </si>
  <si>
    <t>K4, cjevovod ispod rijeke Vitunjčice, PEHD DN110</t>
  </si>
  <si>
    <t>K5, cjevovod ispod rijeke Dobre (Mirići), PEHD DN110</t>
  </si>
  <si>
    <t>K6, cjevovod ispod rijeke Dobre (Brestovac), PEHD DN110</t>
  </si>
  <si>
    <t>VI.2.2.19</t>
  </si>
  <si>
    <t>VI.4.4.5</t>
  </si>
  <si>
    <t>VI.4.4.6</t>
  </si>
  <si>
    <t>VI.4.5.3</t>
  </si>
  <si>
    <t>Prikaz daljinskog nadzora na lokaciji u upravnoj zgradi i u CS                                                         Nabava, isporuka i ugradnja 2 PC računala, sa sljedećim karakteristikama:                                                   - Ubuntu Linux 16.04, IIntel(R) Core(TM) i7 processor (6MB Cache, up to 3.50 GHz), 4GB DDR4 2400MHz, 1000GB (7200RPM) 3.5inch SATA Hard Drive, WiFi, Intel HD, tipkovnica+miš, 3g
- Windows 10 Profesional
- Monitor 42"
Programska aplikacija za prihvat i obradu podataka s logera, modem za komunikaciju, instalacija nadzora, puštanje u rad i obuka djelatnika</t>
  </si>
  <si>
    <t xml:space="preserve">Vodomjer štapni DN150 PN10 s impulsnim izlazom </t>
  </si>
  <si>
    <t xml:space="preserve">Vodomjer štapni DN100 PN10 s impulsnim izlazom </t>
  </si>
  <si>
    <t xml:space="preserve">Nabava, isporuka i ugradnja  filtera
</t>
  </si>
  <si>
    <t>V.5.2</t>
  </si>
  <si>
    <t>V.6.3</t>
  </si>
  <si>
    <t>V.6.4</t>
  </si>
  <si>
    <t>V.6.5</t>
  </si>
  <si>
    <t>V.6.6</t>
  </si>
  <si>
    <t>VIII.1.2.2</t>
  </si>
  <si>
    <t>VIII.1.2.3</t>
  </si>
  <si>
    <t>VIII.1.2.4</t>
  </si>
  <si>
    <t>VIII.1.2.5</t>
  </si>
  <si>
    <t>VIII.1.2.6</t>
  </si>
  <si>
    <t>VIII.1.2.7</t>
  </si>
  <si>
    <t>VIII.1.2.8</t>
  </si>
  <si>
    <t>VIII.1.2.9</t>
  </si>
  <si>
    <t>VIII.1.2.10</t>
  </si>
  <si>
    <t xml:space="preserve">Nabava, isporuka i ugradnja kućnih regulacijskih ventila </t>
  </si>
  <si>
    <t>VIII.1.3.1</t>
  </si>
  <si>
    <t>VIII.1.4.2</t>
  </si>
  <si>
    <t>VIII.1.4.3</t>
  </si>
  <si>
    <t>VIII.1.4.4</t>
  </si>
  <si>
    <t>prekop asfalta, komada</t>
  </si>
  <si>
    <t>bušenje ceste, komada</t>
  </si>
  <si>
    <t>Okvirni sporazum s jednim gospodarskim subjektom na period do 5 godina za nabavu radova</t>
  </si>
  <si>
    <t>20.500.000,00 HRK bez PDV-a</t>
  </si>
  <si>
    <t>PDV:</t>
  </si>
  <si>
    <t>SVEUKUPNO, S PDV-OM:</t>
  </si>
  <si>
    <t>Iskop rova i nabava i polaganje energetskog kabla radi dovoda električne enrgije sa crpilišta do objekta</t>
  </si>
  <si>
    <t>m1</t>
  </si>
  <si>
    <t>VII.1.6.3.8</t>
  </si>
  <si>
    <t>VI.1.1.3</t>
  </si>
  <si>
    <t>VI.1.1.4</t>
  </si>
  <si>
    <t>VI.1.1.5</t>
  </si>
  <si>
    <t>VI.1.1.6</t>
  </si>
  <si>
    <t>VI.1.1.7</t>
  </si>
  <si>
    <t>VI.1.1.8</t>
  </si>
  <si>
    <t>Ogulin, Ivana Gorana Kovačića 14</t>
  </si>
  <si>
    <t>45/19  MV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</si>
</sst>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n&quot;_-;\-* #,##0.00\ &quot;kn&quot;_-;_-* &quot;-&quot;??\ &quot;kn&quot;_-;_-@_-"/>
    <numFmt numFmtId="164" formatCode="_(* #,##0.00_);_(* \(#,##0.00\);_(* &quot;-&quot;??_);_(@_)"/>
    <numFmt numFmtId="165" formatCode="_-* #,##0.00\ _k_n_-;\-* #,##0.00\ _k_n_-;_-* &quot;-&quot;??\ _k_n_-;_-@_-"/>
    <numFmt numFmtId="166" formatCode="00000"/>
  </numFmts>
  <fonts count="62" x14ac:knownFonts="1">
    <font>
      <sz val="11"/>
      <color theme="1"/>
      <name val="Calibri"/>
      <family val="2"/>
      <charset val="238"/>
      <scheme val="minor"/>
    </font>
    <font>
      <sz val="12"/>
      <color theme="1"/>
      <name val="Arial"/>
      <family val="2"/>
    </font>
    <font>
      <b/>
      <sz val="12"/>
      <color theme="1"/>
      <name val="Arial"/>
      <family val="2"/>
      <charset val="238"/>
    </font>
    <font>
      <b/>
      <sz val="10"/>
      <color theme="1"/>
      <name val="Arial"/>
      <family val="2"/>
      <charset val="238"/>
    </font>
    <font>
      <sz val="10"/>
      <color theme="1"/>
      <name val="Arial"/>
      <family val="2"/>
      <charset val="238"/>
    </font>
    <font>
      <sz val="12"/>
      <color theme="1"/>
      <name val="Arial"/>
      <family val="2"/>
      <charset val="238"/>
    </font>
    <font>
      <b/>
      <sz val="11"/>
      <color theme="1"/>
      <name val="Calibri"/>
      <family val="2"/>
      <charset val="238"/>
      <scheme val="minor"/>
    </font>
    <font>
      <sz val="11"/>
      <color theme="1"/>
      <name val="Calibri"/>
      <family val="2"/>
      <charset val="238"/>
      <scheme val="minor"/>
    </font>
    <font>
      <sz val="10"/>
      <name val="Arial"/>
      <family val="2"/>
    </font>
    <font>
      <sz val="10"/>
      <color indexed="8"/>
      <name val="Arial"/>
      <family val="2"/>
      <charset val="238"/>
    </font>
    <font>
      <sz val="10"/>
      <name val="Arial"/>
      <family val="2"/>
      <charset val="238"/>
    </font>
    <font>
      <sz val="11"/>
      <color indexed="8"/>
      <name val="Calibri"/>
      <family val="2"/>
    </font>
    <font>
      <b/>
      <sz val="10"/>
      <name val="Arial"/>
      <family val="2"/>
      <charset val="238"/>
    </font>
    <font>
      <sz val="11"/>
      <name val="Calibri"/>
      <family val="2"/>
      <charset val="238"/>
      <scheme val="minor"/>
    </font>
    <font>
      <sz val="10"/>
      <name val="Helv"/>
    </font>
    <font>
      <b/>
      <sz val="12"/>
      <name val="Arial"/>
      <family val="2"/>
      <charset val="238"/>
    </font>
    <font>
      <sz val="10"/>
      <color rgb="FFFF0000"/>
      <name val="Arial"/>
      <family val="2"/>
      <charset val="238"/>
    </font>
    <font>
      <b/>
      <sz val="11"/>
      <name val="Calibri"/>
      <family val="2"/>
      <charset val="238"/>
      <scheme val="minor"/>
    </font>
    <font>
      <b/>
      <sz val="12"/>
      <color theme="1"/>
      <name val="Arial"/>
      <family val="2"/>
    </font>
    <font>
      <b/>
      <sz val="10"/>
      <name val="Arial"/>
      <family val="2"/>
    </font>
    <font>
      <sz val="12"/>
      <color theme="1"/>
      <name val="Calibri"/>
      <family val="2"/>
      <charset val="238"/>
      <scheme val="minor"/>
    </font>
    <font>
      <b/>
      <sz val="12"/>
      <name val="Arial"/>
      <family val="2"/>
    </font>
    <font>
      <sz val="10"/>
      <color theme="1"/>
      <name val="Calibri"/>
      <family val="2"/>
      <charset val="238"/>
      <scheme val="minor"/>
    </font>
    <font>
      <b/>
      <sz val="10"/>
      <color theme="1"/>
      <name val="Calibri"/>
      <family val="2"/>
      <charset val="238"/>
      <scheme val="minor"/>
    </font>
    <font>
      <sz val="10"/>
      <color rgb="FF000000"/>
      <name val="Arial"/>
      <family val="2"/>
    </font>
    <font>
      <sz val="10"/>
      <color theme="1"/>
      <name val="Arial"/>
      <family val="2"/>
    </font>
    <font>
      <b/>
      <sz val="12"/>
      <color rgb="FF000000"/>
      <name val="Arial"/>
      <family val="2"/>
    </font>
    <font>
      <sz val="10"/>
      <color indexed="8"/>
      <name val="Arial"/>
      <family val="2"/>
    </font>
    <font>
      <b/>
      <sz val="12"/>
      <name val="Calibri"/>
      <family val="2"/>
      <charset val="238"/>
      <scheme val="minor"/>
    </font>
    <font>
      <sz val="12"/>
      <name val="Arial"/>
      <family val="2"/>
      <charset val="238"/>
    </font>
    <font>
      <vertAlign val="superscript"/>
      <sz val="10"/>
      <name val="Arial"/>
      <family val="2"/>
    </font>
    <font>
      <sz val="20"/>
      <color theme="1"/>
      <name val="Calibri"/>
      <family val="2"/>
      <charset val="238"/>
      <scheme val="minor"/>
    </font>
    <font>
      <sz val="11"/>
      <color rgb="FFFF0000"/>
      <name val="Calibri"/>
      <family val="2"/>
      <charset val="238"/>
      <scheme val="minor"/>
    </font>
    <font>
      <u/>
      <sz val="11"/>
      <color theme="10"/>
      <name val="Calibri"/>
      <family val="2"/>
      <charset val="238"/>
      <scheme val="minor"/>
    </font>
    <font>
      <b/>
      <sz val="11"/>
      <color theme="9" tint="-0.249977111117893"/>
      <name val="Calibri"/>
      <family val="2"/>
      <scheme val="minor"/>
    </font>
    <font>
      <sz val="12"/>
      <name val="Calibri"/>
      <family val="2"/>
      <charset val="238"/>
      <scheme val="minor"/>
    </font>
    <font>
      <b/>
      <sz val="20"/>
      <name val="Arial"/>
      <family val="2"/>
      <charset val="238"/>
    </font>
    <font>
      <b/>
      <sz val="26"/>
      <name val="Arial"/>
      <family val="2"/>
      <charset val="238"/>
    </font>
    <font>
      <sz val="10"/>
      <color rgb="FFFF0000"/>
      <name val="Arial"/>
      <family val="2"/>
    </font>
    <font>
      <sz val="11"/>
      <color theme="1"/>
      <name val="Calibri"/>
      <family val="2"/>
      <charset val="238"/>
    </font>
    <font>
      <b/>
      <sz val="12"/>
      <color theme="1"/>
      <name val="Calibri"/>
      <family val="2"/>
      <charset val="238"/>
    </font>
    <font>
      <b/>
      <sz val="12"/>
      <name val="Calibri"/>
      <family val="2"/>
      <charset val="238"/>
    </font>
    <font>
      <b/>
      <sz val="10"/>
      <color theme="1"/>
      <name val="Arial"/>
      <family val="2"/>
    </font>
    <font>
      <sz val="10"/>
      <name val="Calibri"/>
      <family val="2"/>
      <charset val="238"/>
      <scheme val="minor"/>
    </font>
    <font>
      <sz val="11"/>
      <color theme="1"/>
      <name val="Arial"/>
      <family val="2"/>
    </font>
    <font>
      <sz val="10"/>
      <name val="Calibri"/>
      <family val="2"/>
      <charset val="238"/>
    </font>
    <font>
      <sz val="11"/>
      <color theme="1"/>
      <name val="Arial"/>
      <family val="2"/>
      <charset val="238"/>
    </font>
    <font>
      <b/>
      <sz val="10"/>
      <color rgb="FF000000"/>
      <name val="Arial"/>
      <family val="2"/>
      <charset val="1"/>
    </font>
    <font>
      <b/>
      <sz val="11"/>
      <color rgb="FF000000"/>
      <name val="Calibri"/>
      <family val="2"/>
      <charset val="1"/>
    </font>
    <font>
      <sz val="10"/>
      <color rgb="FF000000"/>
      <name val="Arial"/>
      <family val="2"/>
      <charset val="1"/>
    </font>
    <font>
      <b/>
      <sz val="10"/>
      <name val="Arial"/>
      <family val="2"/>
      <charset val="1"/>
    </font>
    <font>
      <b/>
      <sz val="11"/>
      <color rgb="FFFA7D00"/>
      <name val="Calibri"/>
      <family val="2"/>
      <charset val="1"/>
    </font>
    <font>
      <sz val="10"/>
      <name val="Arial"/>
      <family val="2"/>
      <charset val="1"/>
    </font>
    <font>
      <vertAlign val="superscript"/>
      <sz val="10"/>
      <name val="Arial"/>
      <family val="2"/>
      <charset val="1"/>
    </font>
    <font>
      <vertAlign val="superscript"/>
      <sz val="10"/>
      <color rgb="FF000000"/>
      <name val="Arial"/>
      <family val="2"/>
      <charset val="1"/>
    </font>
    <font>
      <sz val="11"/>
      <color rgb="FF00B050"/>
      <name val="Calibri"/>
      <family val="2"/>
      <charset val="238"/>
      <scheme val="minor"/>
    </font>
    <font>
      <sz val="10"/>
      <color rgb="FFFF0000"/>
      <name val="Calibri"/>
      <family val="2"/>
      <charset val="238"/>
      <scheme val="minor"/>
    </font>
    <font>
      <vertAlign val="subscript"/>
      <sz val="10"/>
      <color theme="1"/>
      <name val="Arial"/>
      <family val="2"/>
    </font>
    <font>
      <sz val="11"/>
      <color theme="1"/>
      <name val="Calibri"/>
      <family val="2"/>
      <scheme val="minor"/>
    </font>
    <font>
      <sz val="12"/>
      <name val="Arial"/>
      <family val="2"/>
    </font>
    <font>
      <sz val="12"/>
      <color theme="0"/>
      <name val="Calibri"/>
      <family val="2"/>
      <charset val="238"/>
      <scheme val="minor"/>
    </font>
    <font>
      <u/>
      <sz val="12"/>
      <color theme="0"/>
      <name val="Calibri"/>
      <family val="2"/>
      <charset val="238"/>
      <scheme val="minor"/>
    </font>
  </fonts>
  <fills count="1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FFFF"/>
        <bgColor indexed="64"/>
      </patternFill>
    </fill>
    <fill>
      <patternFill patternType="solid">
        <fgColor rgb="FFBDD7EE"/>
        <bgColor rgb="FFBDD6EE"/>
      </patternFill>
    </fill>
    <fill>
      <patternFill patternType="solid">
        <fgColor rgb="FFF2F2F2"/>
        <bgColor rgb="FFFFFFFF"/>
      </patternFill>
    </fill>
    <fill>
      <patternFill patternType="solid">
        <fgColor theme="0"/>
        <bgColor rgb="FFC5E0B3"/>
      </patternFill>
    </fill>
  </fills>
  <borders count="4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rgb="FF7F7F7F"/>
      </left>
      <right style="thin">
        <color rgb="FF7F7F7F"/>
      </right>
      <top style="thin">
        <color rgb="FF7F7F7F"/>
      </top>
      <bottom style="thin">
        <color rgb="FF7F7F7F"/>
      </bottom>
      <diagonal/>
    </border>
    <border>
      <left style="thin">
        <color rgb="FF000000"/>
      </left>
      <right style="thin">
        <color rgb="FF000000"/>
      </right>
      <top style="thin">
        <color rgb="FF000000"/>
      </top>
      <bottom style="thin">
        <color rgb="FF000000"/>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s>
  <cellStyleXfs count="14">
    <xf numFmtId="0" fontId="0" fillId="0" borderId="0"/>
    <xf numFmtId="44" fontId="7" fillId="0" borderId="0" applyFont="0" applyFill="0" applyBorder="0" applyAlignment="0" applyProtection="0"/>
    <xf numFmtId="44" fontId="11" fillId="0" borderId="0" applyFont="0" applyFill="0" applyBorder="0" applyAlignment="0" applyProtection="0"/>
    <xf numFmtId="0" fontId="14" fillId="0" borderId="0"/>
    <xf numFmtId="0" fontId="10" fillId="0" borderId="0"/>
    <xf numFmtId="165" fontId="7" fillId="0" borderId="0" applyFont="0" applyFill="0" applyBorder="0" applyAlignment="0" applyProtection="0"/>
    <xf numFmtId="0" fontId="33" fillId="0" borderId="0" applyNumberFormat="0" applyFill="0" applyBorder="0" applyAlignment="0" applyProtection="0"/>
    <xf numFmtId="0" fontId="7" fillId="0" borderId="0"/>
    <xf numFmtId="0" fontId="46" fillId="0" borderId="0"/>
    <xf numFmtId="0" fontId="51" fillId="9" borderId="41" applyProtection="0"/>
    <xf numFmtId="0" fontId="10" fillId="0" borderId="0"/>
    <xf numFmtId="44" fontId="7" fillId="0" borderId="0" applyFont="0" applyFill="0" applyBorder="0" applyAlignment="0" applyProtection="0"/>
    <xf numFmtId="0" fontId="7" fillId="0" borderId="0"/>
    <xf numFmtId="164" fontId="58" fillId="0" borderId="0" applyFont="0" applyFill="0" applyBorder="0" applyAlignment="0" applyProtection="0"/>
  </cellStyleXfs>
  <cellXfs count="788">
    <xf numFmtId="0" fontId="0" fillId="0" borderId="0" xfId="0"/>
    <xf numFmtId="0" fontId="6" fillId="0" borderId="0" xfId="0" applyFont="1"/>
    <xf numFmtId="0" fontId="6" fillId="2" borderId="0" xfId="0" applyFont="1" applyFill="1"/>
    <xf numFmtId="4" fontId="9" fillId="0" borderId="6" xfId="1" applyNumberFormat="1" applyFont="1" applyFill="1" applyBorder="1" applyAlignment="1">
      <alignment horizontal="right"/>
    </xf>
    <xf numFmtId="4" fontId="8" fillId="0" borderId="6" xfId="1" applyNumberFormat="1" applyFont="1" applyBorder="1" applyAlignment="1">
      <alignment horizontal="right"/>
    </xf>
    <xf numFmtId="4" fontId="8" fillId="0" borderId="6" xfId="1" applyNumberFormat="1" applyFont="1" applyFill="1" applyBorder="1" applyAlignment="1">
      <alignment horizontal="right"/>
    </xf>
    <xf numFmtId="0" fontId="13" fillId="0" borderId="0" xfId="0" applyFont="1"/>
    <xf numFmtId="0" fontId="13" fillId="2" borderId="0" xfId="0" applyFont="1" applyFill="1"/>
    <xf numFmtId="0" fontId="10" fillId="0" borderId="6" xfId="0" applyFont="1" applyBorder="1" applyAlignment="1">
      <alignment vertical="top" wrapText="1"/>
    </xf>
    <xf numFmtId="49" fontId="10" fillId="0" borderId="0" xfId="0" applyNumberFormat="1" applyFont="1" applyFill="1" applyAlignment="1" applyProtection="1">
      <alignment vertical="center"/>
    </xf>
    <xf numFmtId="49" fontId="12" fillId="0" borderId="0" xfId="0" applyNumberFormat="1" applyFont="1" applyFill="1" applyAlignment="1" applyProtection="1">
      <alignment vertical="center"/>
    </xf>
    <xf numFmtId="49" fontId="10" fillId="0" borderId="0" xfId="0" applyNumberFormat="1" applyFont="1" applyFill="1" applyAlignment="1" applyProtection="1">
      <alignment horizontal="justify" vertical="center" wrapText="1"/>
    </xf>
    <xf numFmtId="0" fontId="4" fillId="0" borderId="0" xfId="0" applyFont="1"/>
    <xf numFmtId="4" fontId="4" fillId="0" borderId="6" xfId="0" applyNumberFormat="1" applyFont="1" applyBorder="1" applyAlignment="1">
      <alignment horizontal="right"/>
    </xf>
    <xf numFmtId="0" fontId="0" fillId="0" borderId="0" xfId="0" applyFont="1"/>
    <xf numFmtId="4" fontId="10" fillId="0" borderId="17" xfId="0" applyNumberFormat="1" applyFont="1" applyBorder="1" applyAlignment="1">
      <alignment horizontal="right"/>
    </xf>
    <xf numFmtId="4" fontId="10" fillId="0" borderId="12" xfId="0" applyNumberFormat="1" applyFont="1" applyBorder="1" applyAlignment="1">
      <alignment horizontal="right"/>
    </xf>
    <xf numFmtId="0" fontId="10" fillId="0" borderId="8" xfId="0" applyFont="1" applyBorder="1" applyAlignment="1">
      <alignment vertical="top" wrapText="1"/>
    </xf>
    <xf numFmtId="0" fontId="5" fillId="0" borderId="0" xfId="0" applyFont="1"/>
    <xf numFmtId="0" fontId="17" fillId="2" borderId="0" xfId="0" applyFont="1" applyFill="1"/>
    <xf numFmtId="0" fontId="10" fillId="2" borderId="6" xfId="0" applyFont="1" applyFill="1" applyBorder="1" applyAlignment="1">
      <alignment horizontal="justify" vertical="center" wrapText="1"/>
    </xf>
    <xf numFmtId="4" fontId="10" fillId="0" borderId="15" xfId="0" applyNumberFormat="1" applyFont="1" applyBorder="1" applyAlignment="1">
      <alignment horizontal="right"/>
    </xf>
    <xf numFmtId="4" fontId="10" fillId="0" borderId="6" xfId="0" applyNumberFormat="1" applyFont="1" applyBorder="1" applyAlignment="1">
      <alignment horizontal="right"/>
    </xf>
    <xf numFmtId="0" fontId="2" fillId="4" borderId="7" xfId="0" applyFont="1" applyFill="1" applyBorder="1" applyAlignment="1">
      <alignment horizontal="center" wrapText="1"/>
    </xf>
    <xf numFmtId="0" fontId="10" fillId="0" borderId="6" xfId="0" applyFont="1" applyBorder="1" applyAlignment="1">
      <alignment horizontal="right"/>
    </xf>
    <xf numFmtId="0" fontId="0" fillId="2" borderId="0" xfId="0" applyFont="1" applyFill="1"/>
    <xf numFmtId="0" fontId="20" fillId="0" borderId="0" xfId="0" applyFont="1"/>
    <xf numFmtId="0" fontId="22" fillId="0" borderId="0" xfId="0" applyFont="1"/>
    <xf numFmtId="0" fontId="23" fillId="2" borderId="0" xfId="0" applyFont="1" applyFill="1"/>
    <xf numFmtId="0" fontId="22" fillId="2" borderId="0" xfId="0" applyFont="1" applyFill="1"/>
    <xf numFmtId="0" fontId="24" fillId="0" borderId="6" xfId="0" applyFont="1" applyBorder="1" applyAlignment="1">
      <alignment horizontal="left" vertical="top" wrapText="1"/>
    </xf>
    <xf numFmtId="0" fontId="8" fillId="0" borderId="6" xfId="0" applyFont="1" applyBorder="1" applyAlignment="1">
      <alignment horizontal="left" vertical="center"/>
    </xf>
    <xf numFmtId="0" fontId="2" fillId="5" borderId="7"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5" fillId="2" borderId="6" xfId="0" applyFont="1" applyFill="1" applyBorder="1" applyAlignment="1">
      <alignment horizontal="center" wrapText="1"/>
    </xf>
    <xf numFmtId="0" fontId="19" fillId="5" borderId="8" xfId="0" applyFont="1" applyFill="1" applyBorder="1" applyAlignment="1">
      <alignment horizontal="center" wrapText="1"/>
    </xf>
    <xf numFmtId="0" fontId="8" fillId="0" borderId="6" xfId="0" applyFont="1" applyBorder="1" applyAlignment="1">
      <alignment vertical="top" wrapText="1"/>
    </xf>
    <xf numFmtId="0" fontId="19" fillId="6" borderId="8" xfId="0" applyFont="1" applyFill="1" applyBorder="1" applyAlignment="1">
      <alignment horizontal="center" wrapText="1"/>
    </xf>
    <xf numFmtId="0" fontId="8" fillId="2" borderId="6" xfId="0" applyFont="1" applyFill="1" applyBorder="1" applyAlignment="1">
      <alignment horizontal="center" wrapText="1"/>
    </xf>
    <xf numFmtId="0" fontId="8" fillId="2" borderId="6" xfId="0" applyFont="1" applyFill="1" applyBorder="1" applyAlignment="1">
      <alignment horizontal="right"/>
    </xf>
    <xf numFmtId="4" fontId="8" fillId="2" borderId="6" xfId="0" applyNumberFormat="1" applyFont="1" applyFill="1" applyBorder="1" applyAlignment="1">
      <alignment horizontal="right"/>
    </xf>
    <xf numFmtId="0" fontId="19" fillId="5" borderId="6" xfId="0" applyFont="1" applyFill="1" applyBorder="1" applyAlignment="1">
      <alignment horizontal="center" wrapText="1"/>
    </xf>
    <xf numFmtId="0" fontId="17" fillId="0" borderId="0" xfId="0" applyFont="1"/>
    <xf numFmtId="0" fontId="8" fillId="0" borderId="8" xfId="0" applyFont="1" applyBorder="1" applyAlignment="1">
      <alignment horizontal="center" wrapText="1"/>
    </xf>
    <xf numFmtId="0" fontId="8" fillId="0" borderId="6" xfId="0" applyFont="1" applyBorder="1" applyAlignment="1">
      <alignment vertical="center" wrapText="1"/>
    </xf>
    <xf numFmtId="0" fontId="25" fillId="2" borderId="8" xfId="0" applyFont="1" applyFill="1" applyBorder="1" applyAlignment="1">
      <alignment horizontal="right"/>
    </xf>
    <xf numFmtId="4" fontId="8" fillId="0" borderId="8" xfId="0" applyNumberFormat="1" applyFont="1" applyBorder="1" applyAlignment="1">
      <alignment horizontal="right"/>
    </xf>
    <xf numFmtId="0" fontId="25" fillId="0" borderId="6" xfId="0" applyFont="1" applyBorder="1" applyAlignment="1">
      <alignment vertical="center" wrapText="1"/>
    </xf>
    <xf numFmtId="0" fontId="25" fillId="0" borderId="6" xfId="0" applyFont="1" applyBorder="1" applyAlignment="1">
      <alignment vertical="top" wrapText="1"/>
    </xf>
    <xf numFmtId="0" fontId="8" fillId="0" borderId="6" xfId="0" applyFont="1" applyFill="1" applyBorder="1" applyAlignment="1">
      <alignment horizontal="left" vertical="top" wrapText="1"/>
    </xf>
    <xf numFmtId="0" fontId="8" fillId="0" borderId="6" xfId="0" applyFont="1" applyBorder="1" applyAlignment="1">
      <alignment horizontal="right" wrapText="1"/>
    </xf>
    <xf numFmtId="2" fontId="8" fillId="0" borderId="6" xfId="0" applyNumberFormat="1" applyFont="1" applyBorder="1" applyAlignment="1">
      <alignment horizontal="right" wrapText="1"/>
    </xf>
    <xf numFmtId="0" fontId="19" fillId="6" borderId="6" xfId="0" applyFont="1" applyFill="1" applyBorder="1" applyAlignment="1">
      <alignment horizontal="center" wrapText="1"/>
    </xf>
    <xf numFmtId="0" fontId="8" fillId="0" borderId="15" xfId="0" applyFont="1" applyBorder="1" applyAlignment="1">
      <alignment horizontal="right" wrapText="1"/>
    </xf>
    <xf numFmtId="2" fontId="8" fillId="0" borderId="15" xfId="0" applyNumberFormat="1" applyFont="1" applyBorder="1" applyAlignment="1">
      <alignment horizontal="right" wrapText="1"/>
    </xf>
    <xf numFmtId="4" fontId="8" fillId="0" borderId="15" xfId="1" applyNumberFormat="1" applyFont="1" applyBorder="1" applyAlignment="1">
      <alignment horizontal="right"/>
    </xf>
    <xf numFmtId="0" fontId="8" fillId="0" borderId="8" xfId="0" applyFont="1" applyBorder="1" applyAlignment="1">
      <alignment horizontal="left" vertical="top" wrapText="1"/>
    </xf>
    <xf numFmtId="0" fontId="8" fillId="0" borderId="8" xfId="0" applyFont="1" applyBorder="1" applyAlignment="1">
      <alignment horizontal="right" wrapText="1"/>
    </xf>
    <xf numFmtId="4" fontId="19" fillId="6" borderId="6" xfId="0" applyNumberFormat="1" applyFont="1" applyFill="1" applyBorder="1" applyAlignment="1">
      <alignment wrapText="1"/>
    </xf>
    <xf numFmtId="0" fontId="21" fillId="6" borderId="7" xfId="0" applyFont="1" applyFill="1" applyBorder="1" applyAlignment="1">
      <alignment horizontal="center" wrapText="1"/>
    </xf>
    <xf numFmtId="0" fontId="28" fillId="0" borderId="0" xfId="0" applyFont="1"/>
    <xf numFmtId="0" fontId="21" fillId="5" borderId="7" xfId="0" applyFont="1" applyFill="1" applyBorder="1" applyAlignment="1">
      <alignment horizontal="center" wrapText="1"/>
    </xf>
    <xf numFmtId="0" fontId="3" fillId="5" borderId="8" xfId="0" applyFont="1" applyFill="1" applyBorder="1" applyAlignment="1">
      <alignment horizontal="center" wrapText="1"/>
    </xf>
    <xf numFmtId="0" fontId="2" fillId="4" borderId="5" xfId="0" applyFont="1" applyFill="1" applyBorder="1" applyAlignment="1">
      <alignment horizontal="center"/>
    </xf>
    <xf numFmtId="0" fontId="2" fillId="4" borderId="7" xfId="0" applyFont="1" applyFill="1" applyBorder="1" applyAlignment="1">
      <alignment horizontal="center"/>
    </xf>
    <xf numFmtId="4" fontId="2" fillId="4" borderId="5" xfId="0" applyNumberFormat="1" applyFont="1" applyFill="1" applyBorder="1" applyAlignment="1">
      <alignment horizontal="center"/>
    </xf>
    <xf numFmtId="0" fontId="2" fillId="4" borderId="4" xfId="0" applyFont="1" applyFill="1" applyBorder="1" applyAlignment="1">
      <alignment horizontal="center"/>
    </xf>
    <xf numFmtId="4" fontId="3" fillId="6" borderId="15" xfId="0" applyNumberFormat="1" applyFont="1" applyFill="1" applyBorder="1" applyAlignment="1">
      <alignment vertical="center"/>
    </xf>
    <xf numFmtId="0" fontId="18" fillId="4" borderId="7" xfId="0" applyFont="1" applyFill="1" applyBorder="1" applyAlignment="1">
      <alignment horizontal="center" vertical="center"/>
    </xf>
    <xf numFmtId="0" fontId="18" fillId="4" borderId="28" xfId="0" applyFont="1" applyFill="1" applyBorder="1" applyAlignment="1">
      <alignment horizontal="center" vertical="center"/>
    </xf>
    <xf numFmtId="0" fontId="18" fillId="4" borderId="28"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 fillId="4" borderId="7" xfId="0" applyFont="1" applyFill="1" applyBorder="1" applyAlignment="1"/>
    <xf numFmtId="0" fontId="10" fillId="2" borderId="8" xfId="0" applyFont="1" applyFill="1" applyBorder="1" applyAlignment="1">
      <alignment horizontal="right" vertical="top" wrapText="1"/>
    </xf>
    <xf numFmtId="0" fontId="3" fillId="6" borderId="8" xfId="0" applyFont="1" applyFill="1" applyBorder="1" applyAlignment="1">
      <alignment horizontal="center" vertical="center"/>
    </xf>
    <xf numFmtId="49" fontId="29" fillId="0" borderId="0" xfId="0" applyNumberFormat="1" applyFont="1" applyFill="1" applyBorder="1" applyAlignment="1" applyProtection="1">
      <alignment horizontal="center" vertical="center" wrapText="1"/>
    </xf>
    <xf numFmtId="0" fontId="29" fillId="0" borderId="0" xfId="0" applyFont="1" applyFill="1"/>
    <xf numFmtId="49" fontId="29" fillId="0" borderId="0" xfId="0" applyNumberFormat="1" applyFont="1" applyFill="1" applyAlignment="1">
      <alignment vertical="center"/>
    </xf>
    <xf numFmtId="0" fontId="8" fillId="0" borderId="6" xfId="0" applyFont="1" applyBorder="1" applyAlignment="1">
      <alignment horizontal="justify" vertical="top" wrapText="1"/>
    </xf>
    <xf numFmtId="0" fontId="8" fillId="0" borderId="6" xfId="4" applyFont="1" applyBorder="1" applyAlignment="1">
      <alignment horizontal="justify" vertical="top" wrapText="1"/>
    </xf>
    <xf numFmtId="0" fontId="8" fillId="0" borderId="6" xfId="0" applyFont="1" applyBorder="1" applyAlignment="1">
      <alignment horizontal="right"/>
    </xf>
    <xf numFmtId="4" fontId="10" fillId="0" borderId="0" xfId="0" applyNumberFormat="1" applyFont="1" applyFill="1" applyAlignment="1" applyProtection="1">
      <alignment horizontal="right"/>
    </xf>
    <xf numFmtId="4" fontId="10" fillId="0" borderId="0" xfId="0" applyNumberFormat="1" applyFont="1" applyFill="1" applyAlignment="1" applyProtection="1">
      <alignment horizontal="right"/>
      <protection locked="0"/>
    </xf>
    <xf numFmtId="0" fontId="27" fillId="0" borderId="6" xfId="0" applyFont="1" applyFill="1" applyBorder="1" applyAlignment="1">
      <alignment vertical="top" wrapText="1"/>
    </xf>
    <xf numFmtId="0" fontId="27" fillId="0" borderId="6" xfId="0" applyFont="1" applyFill="1" applyBorder="1" applyAlignment="1">
      <alignment horizontal="left" vertical="top" wrapText="1"/>
    </xf>
    <xf numFmtId="0" fontId="8" fillId="2" borderId="6" xfId="0" applyFont="1" applyFill="1" applyBorder="1" applyAlignment="1">
      <alignment horizontal="justify" vertical="top" wrapText="1"/>
    </xf>
    <xf numFmtId="0" fontId="8" fillId="0" borderId="6" xfId="0" applyFont="1" applyFill="1" applyBorder="1" applyAlignment="1">
      <alignment vertical="top" wrapText="1"/>
    </xf>
    <xf numFmtId="0" fontId="0" fillId="2" borderId="0" xfId="0" applyFill="1"/>
    <xf numFmtId="0" fontId="27" fillId="0" borderId="6" xfId="0" applyFont="1" applyBorder="1" applyAlignment="1">
      <alignment horizontal="right" wrapText="1"/>
    </xf>
    <xf numFmtId="0" fontId="8" fillId="0" borderId="8" xfId="0" applyFont="1" applyBorder="1" applyAlignment="1">
      <alignment horizontal="right"/>
    </xf>
    <xf numFmtId="0" fontId="8" fillId="0" borderId="6" xfId="4" applyFont="1" applyBorder="1" applyAlignment="1">
      <alignment horizontal="right"/>
    </xf>
    <xf numFmtId="0" fontId="3" fillId="5" borderId="8" xfId="0" applyFont="1" applyFill="1" applyBorder="1" applyAlignment="1">
      <alignment horizontal="center" vertical="center"/>
    </xf>
    <xf numFmtId="0" fontId="10" fillId="0" borderId="15" xfId="0" applyFont="1" applyBorder="1" applyAlignment="1">
      <alignment horizontal="right"/>
    </xf>
    <xf numFmtId="4" fontId="4" fillId="2" borderId="6" xfId="0" applyNumberFormat="1" applyFont="1" applyFill="1" applyBorder="1" applyAlignment="1">
      <alignment horizontal="right"/>
    </xf>
    <xf numFmtId="0" fontId="0" fillId="0" borderId="0" xfId="0" applyAlignment="1">
      <alignment horizontal="center"/>
    </xf>
    <xf numFmtId="0" fontId="18" fillId="4" borderId="7" xfId="0" applyFont="1" applyFill="1" applyBorder="1" applyAlignment="1">
      <alignment horizontal="center" vertical="center" wrapText="1"/>
    </xf>
    <xf numFmtId="4" fontId="8" fillId="2" borderId="8" xfId="0" applyNumberFormat="1" applyFont="1" applyFill="1" applyBorder="1" applyAlignment="1">
      <alignment horizontal="right"/>
    </xf>
    <xf numFmtId="0" fontId="8" fillId="2" borderId="6" xfId="0" applyFont="1" applyFill="1" applyBorder="1" applyAlignment="1">
      <alignment horizontal="justify" vertical="center" wrapText="1"/>
    </xf>
    <xf numFmtId="0" fontId="8" fillId="2" borderId="16" xfId="0" applyFont="1" applyFill="1" applyBorder="1" applyAlignment="1">
      <alignment horizontal="justify" vertical="top" wrapText="1"/>
    </xf>
    <xf numFmtId="0" fontId="10" fillId="2" borderId="6" xfId="0" applyFont="1" applyFill="1" applyBorder="1" applyAlignment="1">
      <alignment horizontal="justify" vertical="top" wrapText="1"/>
    </xf>
    <xf numFmtId="0" fontId="10" fillId="2" borderId="17" xfId="0" applyFont="1" applyFill="1" applyBorder="1" applyAlignment="1">
      <alignment horizontal="justify" vertical="top" wrapText="1"/>
    </xf>
    <xf numFmtId="0" fontId="8" fillId="2" borderId="8" xfId="0" applyFont="1" applyFill="1" applyBorder="1" applyAlignment="1">
      <alignment horizontal="justify" vertical="top" wrapText="1"/>
    </xf>
    <xf numFmtId="0" fontId="4" fillId="2" borderId="6" xfId="0" applyFont="1" applyFill="1" applyBorder="1" applyAlignment="1">
      <alignment horizontal="center" wrapText="1"/>
    </xf>
    <xf numFmtId="0" fontId="3" fillId="6" borderId="15"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15" fillId="4" borderId="5" xfId="0" applyFont="1" applyFill="1" applyBorder="1" applyAlignment="1">
      <alignment horizontal="center"/>
    </xf>
    <xf numFmtId="0" fontId="2" fillId="4" borderId="5" xfId="0" applyFont="1" applyFill="1" applyBorder="1" applyAlignment="1">
      <alignment horizontal="center" wrapText="1"/>
    </xf>
    <xf numFmtId="0" fontId="10" fillId="2" borderId="21" xfId="0" applyFont="1" applyFill="1" applyBorder="1" applyAlignment="1">
      <alignment vertical="top" wrapText="1"/>
    </xf>
    <xf numFmtId="49" fontId="10" fillId="2" borderId="6" xfId="0" applyNumberFormat="1" applyFont="1" applyFill="1" applyBorder="1" applyAlignment="1" applyProtection="1">
      <alignment horizontal="center" vertical="top"/>
    </xf>
    <xf numFmtId="0" fontId="18" fillId="2" borderId="2" xfId="0" applyFont="1" applyFill="1" applyBorder="1" applyAlignment="1">
      <alignment horizontal="left" vertical="center" wrapText="1"/>
    </xf>
    <xf numFmtId="0" fontId="18" fillId="2" borderId="7" xfId="0" applyFont="1" applyFill="1" applyBorder="1" applyAlignment="1">
      <alignment horizontal="center" vertical="center" wrapText="1"/>
    </xf>
    <xf numFmtId="0" fontId="18" fillId="2" borderId="2" xfId="0" applyFont="1" applyFill="1" applyBorder="1" applyAlignment="1">
      <alignment horizontal="left" vertical="center"/>
    </xf>
    <xf numFmtId="4" fontId="18" fillId="2" borderId="7" xfId="0" applyNumberFormat="1" applyFont="1" applyFill="1" applyBorder="1" applyAlignment="1">
      <alignment horizontal="right" vertical="center"/>
    </xf>
    <xf numFmtId="4" fontId="18" fillId="2" borderId="7" xfId="0" applyNumberFormat="1" applyFont="1" applyFill="1" applyBorder="1" applyAlignment="1">
      <alignment horizontal="right" vertical="center" wrapText="1"/>
    </xf>
    <xf numFmtId="0" fontId="22" fillId="2" borderId="6" xfId="0" applyFont="1" applyFill="1" applyBorder="1" applyAlignment="1">
      <alignment horizontal="center" wrapText="1"/>
    </xf>
    <xf numFmtId="0" fontId="13" fillId="0" borderId="0" xfId="0" applyFont="1" applyAlignment="1"/>
    <xf numFmtId="0" fontId="2" fillId="4" borderId="7" xfId="0" applyFont="1" applyFill="1" applyBorder="1" applyAlignment="1">
      <alignment horizontal="right"/>
    </xf>
    <xf numFmtId="4" fontId="25" fillId="0" borderId="6" xfId="0" applyNumberFormat="1" applyFont="1" applyBorder="1" applyAlignment="1">
      <alignment horizontal="right"/>
    </xf>
    <xf numFmtId="49" fontId="10" fillId="0" borderId="0" xfId="0" applyNumberFormat="1" applyFont="1" applyFill="1" applyAlignment="1" applyProtection="1">
      <alignment horizontal="right"/>
    </xf>
    <xf numFmtId="0" fontId="18" fillId="2" borderId="2" xfId="0" applyFont="1" applyFill="1" applyBorder="1" applyAlignment="1">
      <alignment horizontal="justify" vertical="distributed"/>
    </xf>
    <xf numFmtId="0" fontId="0" fillId="0" borderId="0" xfId="0" applyFill="1"/>
    <xf numFmtId="0" fontId="8" fillId="2" borderId="6" xfId="0" applyFont="1" applyFill="1" applyBorder="1" applyAlignment="1">
      <alignment horizontal="left" vertical="center" wrapText="1"/>
    </xf>
    <xf numFmtId="4" fontId="26" fillId="2" borderId="7" xfId="0" applyNumberFormat="1" applyFont="1" applyFill="1" applyBorder="1" applyAlignment="1">
      <alignment horizontal="right" vertical="center"/>
    </xf>
    <xf numFmtId="165" fontId="0" fillId="0" borderId="0" xfId="5" applyFont="1"/>
    <xf numFmtId="165" fontId="0" fillId="0" borderId="0" xfId="0" applyNumberFormat="1"/>
    <xf numFmtId="0" fontId="18" fillId="4" borderId="23" xfId="0" applyFont="1" applyFill="1" applyBorder="1" applyAlignment="1">
      <alignment horizontal="center" vertical="center" wrapText="1"/>
    </xf>
    <xf numFmtId="0" fontId="18" fillId="4" borderId="34" xfId="0" applyFont="1" applyFill="1" applyBorder="1" applyAlignment="1">
      <alignment horizontal="center" vertical="center"/>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center"/>
    </xf>
    <xf numFmtId="0" fontId="19" fillId="0" borderId="19"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17" xfId="0" applyFont="1" applyFill="1" applyBorder="1" applyAlignment="1">
      <alignment horizontal="left" vertical="center" wrapText="1"/>
    </xf>
    <xf numFmtId="0" fontId="12" fillId="2" borderId="17" xfId="0" applyFont="1" applyFill="1" applyBorder="1" applyAlignment="1">
      <alignment horizontal="justify" vertical="top" wrapText="1"/>
    </xf>
    <xf numFmtId="0" fontId="12" fillId="2" borderId="6" xfId="0" applyFont="1" applyFill="1" applyBorder="1" applyAlignment="1">
      <alignment horizontal="justify" vertical="top" wrapText="1"/>
    </xf>
    <xf numFmtId="0" fontId="10" fillId="0" borderId="6" xfId="0" applyFont="1" applyBorder="1" applyAlignment="1">
      <alignment vertical="center" wrapText="1"/>
    </xf>
    <xf numFmtId="4" fontId="31" fillId="0" borderId="0" xfId="0" applyNumberFormat="1" applyFont="1" applyAlignment="1">
      <alignment horizontal="center"/>
    </xf>
    <xf numFmtId="0" fontId="31" fillId="0" borderId="0" xfId="0" applyFont="1" applyAlignment="1">
      <alignment horizontal="center"/>
    </xf>
    <xf numFmtId="0" fontId="32" fillId="2" borderId="0" xfId="0" applyFont="1" applyFill="1"/>
    <xf numFmtId="0" fontId="22" fillId="2" borderId="0" xfId="0" applyFont="1" applyFill="1" applyAlignment="1">
      <alignment wrapText="1"/>
    </xf>
    <xf numFmtId="0" fontId="34" fillId="2" borderId="0" xfId="0" applyFont="1" applyFill="1"/>
    <xf numFmtId="0" fontId="25" fillId="0" borderId="6" xfId="0" applyFont="1" applyBorder="1" applyAlignment="1">
      <alignment horizontal="center" vertical="center" wrapText="1"/>
    </xf>
    <xf numFmtId="0" fontId="2" fillId="6" borderId="34" xfId="0" applyFont="1" applyFill="1" applyBorder="1" applyAlignment="1">
      <alignment horizontal="center" vertical="center" wrapText="1"/>
    </xf>
    <xf numFmtId="0" fontId="0" fillId="0" borderId="0" xfId="0" applyBorder="1"/>
    <xf numFmtId="0" fontId="15" fillId="4" borderId="7" xfId="0" applyFont="1" applyFill="1" applyBorder="1" applyAlignment="1">
      <alignment horizontal="center" vertical="center" wrapText="1"/>
    </xf>
    <xf numFmtId="49" fontId="8" fillId="0" borderId="8" xfId="0" applyNumberFormat="1" applyFont="1" applyBorder="1" applyAlignment="1">
      <alignment horizontal="left" wrapText="1"/>
    </xf>
    <xf numFmtId="0" fontId="8" fillId="2" borderId="8" xfId="0" applyFont="1" applyFill="1" applyBorder="1" applyAlignment="1">
      <alignment horizontal="right"/>
    </xf>
    <xf numFmtId="0" fontId="35" fillId="0" borderId="0" xfId="0" applyFont="1"/>
    <xf numFmtId="0" fontId="35" fillId="0" borderId="0" xfId="0" applyFont="1" applyAlignment="1">
      <alignment horizontal="justify" vertical="center"/>
    </xf>
    <xf numFmtId="0" fontId="35" fillId="0" borderId="0" xfId="0" applyFont="1" applyAlignment="1">
      <alignment vertical="center"/>
    </xf>
    <xf numFmtId="0" fontId="36" fillId="0" borderId="0" xfId="0" applyFont="1" applyAlignment="1">
      <alignment horizontal="center" vertical="center" wrapText="1"/>
    </xf>
    <xf numFmtId="0" fontId="35" fillId="0" borderId="0" xfId="0" applyFont="1" applyAlignment="1">
      <alignment horizontal="left" vertical="top"/>
    </xf>
    <xf numFmtId="0" fontId="28" fillId="0" borderId="0" xfId="0" applyFont="1" applyAlignment="1">
      <alignment horizontal="left" vertical="center" wrapText="1"/>
    </xf>
    <xf numFmtId="0" fontId="28" fillId="0" borderId="0" xfId="0" applyFont="1" applyAlignment="1">
      <alignment horizontal="justify" vertical="center"/>
    </xf>
    <xf numFmtId="4" fontId="19" fillId="0" borderId="0" xfId="0" applyNumberFormat="1" applyFont="1" applyFill="1" applyBorder="1" applyAlignment="1">
      <alignment horizontal="right"/>
    </xf>
    <xf numFmtId="4" fontId="19" fillId="6" borderId="6" xfId="0" applyNumberFormat="1" applyFont="1" applyFill="1" applyBorder="1" applyAlignment="1">
      <alignment horizontal="right"/>
    </xf>
    <xf numFmtId="4" fontId="21" fillId="0" borderId="0" xfId="0" applyNumberFormat="1" applyFont="1" applyFill="1" applyBorder="1" applyAlignment="1">
      <alignment vertical="center" wrapText="1"/>
    </xf>
    <xf numFmtId="4" fontId="21" fillId="6" borderId="9" xfId="0" applyNumberFormat="1" applyFont="1" applyFill="1" applyBorder="1" applyAlignment="1">
      <alignment vertical="center" wrapText="1"/>
    </xf>
    <xf numFmtId="0" fontId="15" fillId="4" borderId="7" xfId="0" applyFont="1" applyFill="1" applyBorder="1" applyAlignment="1">
      <alignment horizontal="center" wrapText="1"/>
    </xf>
    <xf numFmtId="0" fontId="15" fillId="4" borderId="5" xfId="0" applyFont="1" applyFill="1" applyBorder="1" applyAlignment="1">
      <alignment horizontal="center" vertical="center"/>
    </xf>
    <xf numFmtId="0" fontId="15" fillId="5" borderId="7" xfId="0" applyFont="1" applyFill="1" applyBorder="1" applyAlignment="1">
      <alignment horizontal="center" vertical="center" wrapText="1"/>
    </xf>
    <xf numFmtId="4" fontId="3" fillId="0" borderId="0" xfId="0" applyNumberFormat="1" applyFont="1" applyFill="1" applyBorder="1" applyAlignment="1">
      <alignment vertical="center"/>
    </xf>
    <xf numFmtId="4" fontId="2" fillId="0" borderId="0" xfId="0" applyNumberFormat="1" applyFont="1" applyFill="1" applyBorder="1" applyAlignment="1">
      <alignment vertical="center"/>
    </xf>
    <xf numFmtId="4" fontId="3" fillId="6" borderId="6" xfId="0" applyNumberFormat="1" applyFont="1" applyFill="1" applyBorder="1" applyAlignment="1">
      <alignment vertical="center"/>
    </xf>
    <xf numFmtId="4" fontId="2" fillId="6" borderId="40" xfId="0" applyNumberFormat="1" applyFont="1" applyFill="1" applyBorder="1" applyAlignment="1">
      <alignment vertical="center"/>
    </xf>
    <xf numFmtId="4" fontId="2" fillId="6" borderId="9" xfId="0" applyNumberFormat="1" applyFont="1" applyFill="1" applyBorder="1" applyAlignment="1">
      <alignment vertical="center"/>
    </xf>
    <xf numFmtId="4" fontId="18" fillId="0" borderId="0" xfId="0" applyNumberFormat="1" applyFont="1" applyFill="1" applyBorder="1" applyAlignment="1">
      <alignment horizontal="right" vertical="center" wrapText="1"/>
    </xf>
    <xf numFmtId="4" fontId="18" fillId="0" borderId="0" xfId="0" applyNumberFormat="1" applyFont="1" applyFill="1" applyBorder="1" applyAlignment="1">
      <alignment horizontal="right" vertical="center"/>
    </xf>
    <xf numFmtId="4" fontId="26" fillId="0" borderId="0" xfId="0" applyNumberFormat="1" applyFont="1" applyFill="1" applyBorder="1" applyAlignment="1">
      <alignment horizontal="right" vertical="center"/>
    </xf>
    <xf numFmtId="4" fontId="26" fillId="6" borderId="7" xfId="0" applyNumberFormat="1" applyFont="1" applyFill="1" applyBorder="1" applyAlignment="1">
      <alignment horizontal="right" vertical="center"/>
    </xf>
    <xf numFmtId="0" fontId="10" fillId="0" borderId="6" xfId="0" applyFont="1" applyBorder="1" applyAlignment="1">
      <alignment horizontal="center" vertical="center" wrapText="1"/>
    </xf>
    <xf numFmtId="0" fontId="19" fillId="5" borderId="6" xfId="0" applyFont="1" applyFill="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horizontal="center" vertical="center" wrapText="1"/>
    </xf>
    <xf numFmtId="0" fontId="3" fillId="5" borderId="8" xfId="0" applyFont="1" applyFill="1" applyBorder="1" applyAlignment="1">
      <alignment horizontal="center" vertical="center"/>
    </xf>
    <xf numFmtId="0" fontId="25" fillId="0" borderId="17" xfId="0" applyFont="1" applyBorder="1" applyAlignment="1">
      <alignment horizontal="center" vertical="center" wrapText="1"/>
    </xf>
    <xf numFmtId="0" fontId="2" fillId="4" borderId="7"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3" fillId="6" borderId="27" xfId="0" applyFont="1" applyFill="1" applyBorder="1" applyAlignment="1">
      <alignment horizontal="center" vertical="center"/>
    </xf>
    <xf numFmtId="0" fontId="13" fillId="0" borderId="0" xfId="0" applyFont="1" applyAlignment="1">
      <alignment vertical="center"/>
    </xf>
    <xf numFmtId="0" fontId="0" fillId="0" borderId="0" xfId="0" applyAlignment="1">
      <alignment vertical="center"/>
    </xf>
    <xf numFmtId="49" fontId="10" fillId="0" borderId="0" xfId="0" applyNumberFormat="1" applyFont="1" applyFill="1" applyAlignment="1" applyProtection="1">
      <alignment horizontal="center" vertical="center"/>
    </xf>
    <xf numFmtId="0" fontId="2" fillId="5" borderId="9" xfId="0" applyFont="1" applyFill="1" applyBorder="1" applyAlignment="1">
      <alignment horizontal="center" vertical="center" wrapText="1"/>
    </xf>
    <xf numFmtId="0" fontId="21" fillId="4" borderId="34"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5" borderId="35"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8" fillId="0" borderId="6" xfId="0" applyFont="1" applyBorder="1" applyAlignment="1">
      <alignment horizontal="center" vertical="center" wrapText="1"/>
    </xf>
    <xf numFmtId="0" fontId="19" fillId="6" borderId="6" xfId="0" applyFont="1" applyFill="1" applyBorder="1" applyAlignment="1">
      <alignment horizontal="center" vertical="center" wrapText="1"/>
    </xf>
    <xf numFmtId="0" fontId="19" fillId="5" borderId="15" xfId="0" applyFont="1" applyFill="1" applyBorder="1" applyAlignment="1">
      <alignment horizontal="center" vertical="center" wrapText="1"/>
    </xf>
    <xf numFmtId="0" fontId="13" fillId="0" borderId="6" xfId="0" applyFont="1" applyBorder="1" applyAlignment="1">
      <alignment vertical="center"/>
    </xf>
    <xf numFmtId="0" fontId="19" fillId="6" borderId="15" xfId="0" applyFont="1" applyFill="1" applyBorder="1" applyAlignment="1">
      <alignment horizontal="center" vertical="center" wrapText="1"/>
    </xf>
    <xf numFmtId="0" fontId="21" fillId="6"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0"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41" fillId="4" borderId="6" xfId="0" applyFont="1" applyFill="1" applyBorder="1" applyAlignment="1">
      <alignment horizontal="center" vertical="center" wrapText="1"/>
    </xf>
    <xf numFmtId="0" fontId="40" fillId="4" borderId="6" xfId="0" applyFont="1" applyFill="1" applyBorder="1" applyAlignment="1">
      <alignment horizontal="center" vertical="center" wrapText="1"/>
    </xf>
    <xf numFmtId="0" fontId="41" fillId="4" borderId="17" xfId="0" applyFont="1" applyFill="1" applyBorder="1" applyAlignment="1">
      <alignment horizontal="center" vertical="center" wrapText="1"/>
    </xf>
    <xf numFmtId="0" fontId="40" fillId="6" borderId="17" xfId="0" applyFont="1" applyFill="1" applyBorder="1" applyAlignment="1">
      <alignment horizontal="center" wrapText="1"/>
    </xf>
    <xf numFmtId="0" fontId="42" fillId="0" borderId="6" xfId="0" applyFont="1" applyBorder="1" applyAlignment="1">
      <alignment horizontal="center" wrapText="1"/>
    </xf>
    <xf numFmtId="0" fontId="25" fillId="0" borderId="6" xfId="0" applyFont="1" applyBorder="1" applyAlignment="1">
      <alignment horizontal="center" vertical="top" wrapText="1"/>
    </xf>
    <xf numFmtId="0" fontId="8" fillId="0" borderId="12" xfId="0" applyFont="1" applyBorder="1" applyAlignment="1">
      <alignment vertical="top" wrapText="1"/>
    </xf>
    <xf numFmtId="0" fontId="42" fillId="6" borderId="15" xfId="0" applyFont="1" applyFill="1" applyBorder="1" applyAlignment="1">
      <alignment horizontal="center" wrapText="1"/>
    </xf>
    <xf numFmtId="0" fontId="40" fillId="4" borderId="17" xfId="0" applyFont="1" applyFill="1" applyBorder="1" applyAlignment="1">
      <alignment horizontal="center" vertical="center" wrapText="1"/>
    </xf>
    <xf numFmtId="0" fontId="39" fillId="0" borderId="19" xfId="0" applyFont="1" applyBorder="1" applyAlignment="1">
      <alignment horizontal="center"/>
    </xf>
    <xf numFmtId="4" fontId="42" fillId="6" borderId="17" xfId="0" applyNumberFormat="1" applyFont="1" applyFill="1" applyBorder="1" applyAlignment="1">
      <alignment horizontal="right" vertical="center"/>
    </xf>
    <xf numFmtId="4" fontId="40" fillId="6" borderId="17" xfId="0" applyNumberFormat="1" applyFont="1" applyFill="1" applyBorder="1" applyAlignment="1">
      <alignment horizontal="right" vertical="center"/>
    </xf>
    <xf numFmtId="0" fontId="43" fillId="2" borderId="6" xfId="0" applyFont="1" applyFill="1" applyBorder="1" applyAlignment="1">
      <alignment horizontal="center" vertical="top" wrapText="1"/>
    </xf>
    <xf numFmtId="0" fontId="19" fillId="2" borderId="17" xfId="0" applyFont="1" applyFill="1" applyBorder="1" applyAlignment="1">
      <alignment horizontal="justify" vertical="top" wrapText="1"/>
    </xf>
    <xf numFmtId="0" fontId="8" fillId="2" borderId="6" xfId="0" applyFont="1" applyFill="1" applyBorder="1" applyAlignment="1">
      <alignment horizontal="left" vertical="top" wrapText="1"/>
    </xf>
    <xf numFmtId="0" fontId="44" fillId="0" borderId="0" xfId="0" applyFont="1"/>
    <xf numFmtId="0" fontId="21" fillId="5" borderId="6" xfId="0" applyFont="1" applyFill="1" applyBorder="1" applyAlignment="1">
      <alignment horizontal="center" wrapText="1"/>
    </xf>
    <xf numFmtId="4" fontId="8" fillId="0" borderId="6" xfId="0" applyNumberFormat="1" applyFont="1" applyBorder="1" applyAlignment="1"/>
    <xf numFmtId="0" fontId="21" fillId="4" borderId="23" xfId="0" applyFont="1" applyFill="1" applyBorder="1" applyAlignment="1">
      <alignment horizontal="center" vertical="center"/>
    </xf>
    <xf numFmtId="0" fontId="21" fillId="4" borderId="28" xfId="0" applyFont="1" applyFill="1" applyBorder="1" applyAlignment="1">
      <alignment horizontal="center" vertical="center"/>
    </xf>
    <xf numFmtId="0" fontId="21" fillId="0" borderId="0" xfId="0" applyFont="1" applyFill="1" applyBorder="1" applyAlignment="1">
      <alignment horizontal="center" vertical="center"/>
    </xf>
    <xf numFmtId="4" fontId="8" fillId="0" borderId="6" xfId="0" applyNumberFormat="1" applyFont="1" applyFill="1" applyBorder="1" applyAlignment="1">
      <alignment horizontal="right"/>
    </xf>
    <xf numFmtId="0" fontId="4" fillId="2" borderId="6" xfId="0" applyFont="1" applyFill="1" applyBorder="1" applyAlignment="1">
      <alignment horizontal="center" vertical="center" wrapText="1"/>
    </xf>
    <xf numFmtId="49" fontId="8" fillId="0" borderId="6" xfId="7" applyNumberFormat="1" applyFont="1" applyFill="1" applyBorder="1" applyAlignment="1" applyProtection="1">
      <alignment horizontal="center"/>
    </xf>
    <xf numFmtId="0" fontId="25" fillId="0" borderId="6" xfId="0" applyFont="1" applyBorder="1" applyAlignment="1">
      <alignment horizontal="left" vertical="top" wrapText="1"/>
    </xf>
    <xf numFmtId="4" fontId="25" fillId="0" borderId="6" xfId="0" applyNumberFormat="1" applyFont="1" applyBorder="1" applyAlignment="1">
      <alignment horizontal="center" vertical="center"/>
    </xf>
    <xf numFmtId="0" fontId="25" fillId="2" borderId="6" xfId="7" applyFont="1" applyFill="1" applyBorder="1" applyAlignment="1">
      <alignment horizontal="right"/>
    </xf>
    <xf numFmtId="0" fontId="25" fillId="0" borderId="0" xfId="0" applyFont="1" applyAlignment="1">
      <alignment vertical="center" wrapText="1"/>
    </xf>
    <xf numFmtId="0" fontId="8" fillId="2" borderId="6" xfId="7" applyFont="1" applyFill="1" applyBorder="1" applyAlignment="1">
      <alignment vertical="top" wrapText="1"/>
    </xf>
    <xf numFmtId="0" fontId="8" fillId="2" borderId="6" xfId="7" applyFont="1" applyFill="1" applyBorder="1" applyAlignment="1">
      <alignment horizontal="center" wrapText="1"/>
    </xf>
    <xf numFmtId="0" fontId="10" fillId="2" borderId="17" xfId="7" applyFont="1" applyFill="1" applyBorder="1" applyAlignment="1">
      <alignment horizontal="justify" vertical="top" wrapText="1"/>
    </xf>
    <xf numFmtId="4" fontId="8" fillId="0" borderId="6" xfId="0" applyNumberFormat="1" applyFont="1" applyBorder="1" applyAlignment="1">
      <alignment horizontal="right"/>
    </xf>
    <xf numFmtId="0" fontId="0" fillId="0" borderId="0" xfId="0" applyAlignment="1">
      <alignment horizontal="right"/>
    </xf>
    <xf numFmtId="4" fontId="8" fillId="0" borderId="17" xfId="0" applyNumberFormat="1" applyFont="1" applyBorder="1" applyAlignment="1">
      <alignment horizontal="right"/>
    </xf>
    <xf numFmtId="0" fontId="40" fillId="4" borderId="17" xfId="0" applyFont="1" applyFill="1" applyBorder="1" applyAlignment="1">
      <alignment horizontal="right" vertical="center"/>
    </xf>
    <xf numFmtId="0" fontId="20" fillId="2" borderId="0" xfId="0" applyFont="1" applyFill="1"/>
    <xf numFmtId="0" fontId="25" fillId="2" borderId="6" xfId="7" applyFont="1" applyFill="1" applyBorder="1" applyAlignment="1">
      <alignment horizontal="center" wrapText="1"/>
    </xf>
    <xf numFmtId="0" fontId="8" fillId="7" borderId="6" xfId="0" applyFont="1" applyFill="1" applyBorder="1" applyAlignment="1">
      <alignment horizontal="left" vertical="center" wrapText="1"/>
    </xf>
    <xf numFmtId="165" fontId="8" fillId="0" borderId="21" xfId="5" applyFont="1" applyFill="1" applyBorder="1" applyAlignment="1">
      <alignment horizontal="right"/>
    </xf>
    <xf numFmtId="165" fontId="8" fillId="0" borderId="8" xfId="5" applyFont="1" applyFill="1" applyBorder="1" applyAlignment="1">
      <alignment horizontal="right"/>
    </xf>
    <xf numFmtId="0" fontId="25" fillId="0" borderId="0" xfId="0" applyFont="1" applyAlignment="1">
      <alignment vertical="top" wrapText="1"/>
    </xf>
    <xf numFmtId="0" fontId="42" fillId="6" borderId="6" xfId="7" applyFont="1" applyFill="1" applyBorder="1" applyAlignment="1">
      <alignment horizontal="center" wrapText="1"/>
    </xf>
    <xf numFmtId="2" fontId="8" fillId="0" borderId="6" xfId="0" applyNumberFormat="1" applyFont="1" applyBorder="1" applyAlignment="1">
      <alignment horizontal="center"/>
    </xf>
    <xf numFmtId="4" fontId="10" fillId="0" borderId="6" xfId="0" applyNumberFormat="1" applyFont="1" applyFill="1" applyBorder="1" applyAlignment="1">
      <alignment horizontal="center"/>
    </xf>
    <xf numFmtId="0" fontId="3" fillId="2" borderId="6" xfId="0" applyFont="1" applyFill="1" applyBorder="1" applyAlignment="1">
      <alignment horizontal="center" wrapText="1"/>
    </xf>
    <xf numFmtId="0" fontId="8" fillId="0" borderId="6" xfId="0" applyFont="1" applyBorder="1" applyAlignment="1">
      <alignment horizontal="left" vertical="top" wrapText="1"/>
    </xf>
    <xf numFmtId="0" fontId="3" fillId="5" borderId="6" xfId="0" applyFont="1" applyFill="1" applyBorder="1" applyAlignment="1">
      <alignment horizontal="center" wrapText="1"/>
    </xf>
    <xf numFmtId="0" fontId="8" fillId="0" borderId="15" xfId="0" applyFont="1" applyBorder="1" applyAlignment="1">
      <alignment horizontal="center" vertical="center" wrapText="1"/>
    </xf>
    <xf numFmtId="0" fontId="8" fillId="0" borderId="8" xfId="0" applyFont="1" applyBorder="1" applyAlignment="1">
      <alignment horizontal="center" vertical="center" wrapText="1"/>
    </xf>
    <xf numFmtId="0" fontId="24" fillId="0" borderId="17" xfId="0" applyFont="1" applyBorder="1" applyAlignment="1">
      <alignment horizontal="left" vertical="top" wrapText="1"/>
    </xf>
    <xf numFmtId="0" fontId="8" fillId="7" borderId="6" xfId="0" applyFont="1" applyFill="1" applyBorder="1" applyAlignment="1">
      <alignment horizontal="center" vertical="center" wrapText="1"/>
    </xf>
    <xf numFmtId="0" fontId="42" fillId="2" borderId="6" xfId="7" applyFont="1" applyFill="1" applyBorder="1" applyAlignment="1">
      <alignment horizontal="center" wrapText="1"/>
    </xf>
    <xf numFmtId="0" fontId="19" fillId="2" borderId="17" xfId="7" applyFont="1" applyFill="1" applyBorder="1" applyAlignment="1">
      <alignment horizontal="left" vertical="center" wrapText="1"/>
    </xf>
    <xf numFmtId="0" fontId="19" fillId="2" borderId="19" xfId="7" applyFont="1" applyFill="1" applyBorder="1" applyAlignment="1">
      <alignment horizontal="left" vertical="center" wrapText="1"/>
    </xf>
    <xf numFmtId="0" fontId="19" fillId="2" borderId="18" xfId="7" applyFont="1" applyFill="1" applyBorder="1" applyAlignment="1">
      <alignment horizontal="left" vertical="center" wrapText="1"/>
    </xf>
    <xf numFmtId="165" fontId="19" fillId="2" borderId="8" xfId="5" applyFont="1" applyFill="1" applyBorder="1" applyAlignment="1">
      <alignment horizontal="right"/>
    </xf>
    <xf numFmtId="0" fontId="8" fillId="7" borderId="8"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2" borderId="18" xfId="0" applyFont="1" applyFill="1" applyBorder="1" applyAlignment="1">
      <alignment horizontal="left" vertical="center" wrapText="1"/>
    </xf>
    <xf numFmtId="165" fontId="19" fillId="2" borderId="21" xfId="5" applyFont="1" applyFill="1" applyBorder="1" applyAlignment="1">
      <alignment horizontal="right"/>
    </xf>
    <xf numFmtId="4" fontId="8" fillId="0" borderId="15" xfId="0" applyNumberFormat="1" applyFont="1" applyBorder="1" applyAlignment="1">
      <alignment horizontal="right"/>
    </xf>
    <xf numFmtId="0" fontId="18" fillId="4" borderId="17"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17" xfId="0" applyFont="1" applyFill="1" applyBorder="1" applyAlignment="1">
      <alignment horizontal="right" vertical="center"/>
    </xf>
    <xf numFmtId="0" fontId="21" fillId="4" borderId="17"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42" fillId="5" borderId="8" xfId="0" applyFont="1" applyFill="1" applyBorder="1" applyAlignment="1">
      <alignment horizontal="center" vertical="center"/>
    </xf>
    <xf numFmtId="0" fontId="25" fillId="2" borderId="16" xfId="0" applyFont="1" applyFill="1" applyBorder="1" applyAlignment="1">
      <alignment horizontal="center" vertical="center" wrapText="1"/>
    </xf>
    <xf numFmtId="0" fontId="19" fillId="0" borderId="6" xfId="0" applyFont="1" applyBorder="1" applyAlignment="1">
      <alignment vertical="center" wrapText="1"/>
    </xf>
    <xf numFmtId="0" fontId="8" fillId="0" borderId="15" xfId="0" applyFont="1" applyBorder="1" applyAlignment="1">
      <alignment horizontal="right"/>
    </xf>
    <xf numFmtId="0" fontId="19" fillId="0" borderId="0" xfId="0" applyFont="1" applyBorder="1" applyAlignment="1">
      <alignment vertical="center" wrapText="1"/>
    </xf>
    <xf numFmtId="4" fontId="8" fillId="0" borderId="6" xfId="0" applyNumberFormat="1" applyFont="1" applyFill="1" applyBorder="1" applyAlignment="1">
      <alignment horizontal="center" vertical="center" wrapText="1"/>
    </xf>
    <xf numFmtId="4" fontId="8" fillId="0" borderId="6" xfId="0" applyNumberFormat="1" applyFont="1" applyBorder="1" applyAlignment="1">
      <alignment horizontal="center" vertical="center"/>
    </xf>
    <xf numFmtId="0" fontId="25" fillId="2" borderId="6" xfId="0" applyFont="1" applyFill="1" applyBorder="1" applyAlignment="1">
      <alignment horizontal="center" vertical="center" wrapText="1"/>
    </xf>
    <xf numFmtId="0" fontId="44" fillId="0" borderId="42" xfId="0" applyFont="1" applyBorder="1" applyAlignment="1">
      <alignment wrapText="1"/>
    </xf>
    <xf numFmtId="0" fontId="25" fillId="2" borderId="15" xfId="0" applyFont="1" applyFill="1" applyBorder="1" applyAlignment="1">
      <alignment horizontal="center" vertical="center" wrapText="1"/>
    </xf>
    <xf numFmtId="0" fontId="19" fillId="0" borderId="6" xfId="0" applyFont="1" applyBorder="1" applyAlignment="1">
      <alignment horizontal="left" vertical="center" wrapText="1"/>
    </xf>
    <xf numFmtId="0" fontId="8" fillId="0" borderId="15" xfId="0" applyFont="1" applyBorder="1" applyAlignment="1">
      <alignment vertical="top" wrapText="1"/>
    </xf>
    <xf numFmtId="0" fontId="44" fillId="0" borderId="1" xfId="0" applyFont="1" applyBorder="1"/>
    <xf numFmtId="4" fontId="42" fillId="6" borderId="11" xfId="0" applyNumberFormat="1" applyFont="1" applyFill="1" applyBorder="1" applyAlignment="1">
      <alignment vertical="center"/>
    </xf>
    <xf numFmtId="0" fontId="44" fillId="0" borderId="0" xfId="0" applyFont="1" applyBorder="1" applyAlignment="1">
      <alignment wrapText="1"/>
    </xf>
    <xf numFmtId="0" fontId="44" fillId="2" borderId="0" xfId="0" applyFont="1" applyFill="1" applyBorder="1"/>
    <xf numFmtId="0" fontId="42" fillId="2" borderId="0" xfId="0" applyFont="1" applyFill="1" applyBorder="1" applyAlignment="1">
      <alignment horizontal="right" vertical="center"/>
    </xf>
    <xf numFmtId="0" fontId="42" fillId="2" borderId="30" xfId="0" applyFont="1" applyFill="1" applyBorder="1" applyAlignment="1">
      <alignment horizontal="right" vertical="center"/>
    </xf>
    <xf numFmtId="4" fontId="42" fillId="2" borderId="22" xfId="0" applyNumberFormat="1" applyFont="1" applyFill="1" applyBorder="1" applyAlignment="1">
      <alignment vertical="center"/>
    </xf>
    <xf numFmtId="0" fontId="43" fillId="2" borderId="0" xfId="0" applyFont="1" applyFill="1"/>
    <xf numFmtId="0" fontId="43" fillId="2" borderId="0" xfId="0" applyFont="1" applyFill="1" applyAlignment="1">
      <alignment wrapText="1"/>
    </xf>
    <xf numFmtId="0" fontId="8" fillId="0" borderId="0" xfId="0" applyFont="1" applyAlignment="1">
      <alignment vertical="top" wrapText="1"/>
    </xf>
    <xf numFmtId="0" fontId="19" fillId="6" borderId="6" xfId="7" applyFont="1" applyFill="1" applyBorder="1" applyAlignment="1">
      <alignment horizontal="center" wrapText="1"/>
    </xf>
    <xf numFmtId="0" fontId="48" fillId="0" borderId="0" xfId="0" applyFont="1"/>
    <xf numFmtId="2" fontId="49" fillId="0" borderId="0" xfId="0" applyNumberFormat="1" applyFont="1" applyAlignment="1">
      <alignment horizontal="center" vertical="center"/>
    </xf>
    <xf numFmtId="0" fontId="49" fillId="0" borderId="0" xfId="0" applyFont="1" applyAlignment="1">
      <alignment horizontal="center" vertical="center"/>
    </xf>
    <xf numFmtId="2" fontId="49" fillId="0" borderId="0" xfId="0" applyNumberFormat="1" applyFont="1"/>
    <xf numFmtId="0" fontId="52" fillId="0" borderId="6" xfId="4" applyFont="1" applyBorder="1" applyAlignment="1">
      <alignment horizontal="right"/>
    </xf>
    <xf numFmtId="2" fontId="52" fillId="0" borderId="6" xfId="4" applyNumberFormat="1" applyFont="1" applyBorder="1" applyAlignment="1">
      <alignment horizontal="right"/>
    </xf>
    <xf numFmtId="49" fontId="10" fillId="0" borderId="0" xfId="4" applyNumberFormat="1" applyFont="1" applyAlignment="1">
      <alignment vertical="center"/>
    </xf>
    <xf numFmtId="0" fontId="52" fillId="0" borderId="6" xfId="9" applyFont="1" applyFill="1" applyBorder="1" applyAlignment="1" applyProtection="1">
      <alignment horizontal="left" vertical="top" wrapText="1"/>
    </xf>
    <xf numFmtId="0" fontId="52" fillId="0" borderId="6" xfId="9" applyFont="1" applyFill="1" applyBorder="1" applyAlignment="1" applyProtection="1">
      <alignment horizontal="right"/>
    </xf>
    <xf numFmtId="4" fontId="52" fillId="0" borderId="6" xfId="9" applyNumberFormat="1" applyFont="1" applyFill="1" applyBorder="1" applyAlignment="1" applyProtection="1">
      <alignment horizontal="right"/>
    </xf>
    <xf numFmtId="0" fontId="49" fillId="0" borderId="6" xfId="0" applyFont="1" applyBorder="1" applyAlignment="1">
      <alignment vertical="top" wrapText="1"/>
    </xf>
    <xf numFmtId="0" fontId="49" fillId="0" borderId="6" xfId="0" applyFont="1" applyBorder="1" applyAlignment="1">
      <alignment horizontal="right"/>
    </xf>
    <xf numFmtId="0" fontId="52" fillId="0" borderId="6" xfId="4" applyFont="1" applyBorder="1" applyAlignment="1">
      <alignment horizontal="justify" vertical="top" wrapText="1"/>
    </xf>
    <xf numFmtId="0" fontId="50" fillId="8" borderId="6" xfId="0" applyFont="1" applyFill="1" applyBorder="1" applyAlignment="1">
      <alignment horizontal="center" vertical="center"/>
    </xf>
    <xf numFmtId="0" fontId="52" fillId="0" borderId="6" xfId="9" applyFont="1" applyFill="1" applyBorder="1" applyAlignment="1" applyProtection="1">
      <alignment horizontal="center" vertical="top" wrapText="1"/>
    </xf>
    <xf numFmtId="0" fontId="52" fillId="0" borderId="6" xfId="4" applyFont="1" applyBorder="1" applyAlignment="1">
      <alignment horizontal="left" vertical="top" wrapText="1"/>
    </xf>
    <xf numFmtId="0" fontId="49" fillId="0" borderId="6" xfId="0" applyFont="1" applyBorder="1" applyAlignment="1">
      <alignment horizontal="left" vertical="center" wrapText="1"/>
    </xf>
    <xf numFmtId="0" fontId="47" fillId="10" borderId="6" xfId="0" applyFont="1" applyFill="1" applyBorder="1" applyAlignment="1">
      <alignment horizontal="center" vertical="center"/>
    </xf>
    <xf numFmtId="0" fontId="42" fillId="5" borderId="6" xfId="4" applyFont="1" applyFill="1" applyBorder="1" applyAlignment="1">
      <alignment horizontal="center" vertical="center" wrapText="1"/>
    </xf>
    <xf numFmtId="2" fontId="10" fillId="0" borderId="0" xfId="4" applyNumberFormat="1" applyFont="1" applyAlignment="1">
      <alignment horizontal="center" vertical="center"/>
    </xf>
    <xf numFmtId="49" fontId="8" fillId="0" borderId="8" xfId="4" applyNumberFormat="1" applyFont="1" applyBorder="1" applyAlignment="1">
      <alignment horizontal="center" vertical="center"/>
    </xf>
    <xf numFmtId="2" fontId="8" fillId="0" borderId="8" xfId="4" applyNumberFormat="1" applyFont="1" applyBorder="1" applyAlignment="1">
      <alignment horizontal="right"/>
    </xf>
    <xf numFmtId="0" fontId="8" fillId="0" borderId="6" xfId="10" applyFont="1" applyBorder="1" applyAlignment="1">
      <alignment horizontal="justify" vertical="top" wrapText="1"/>
    </xf>
    <xf numFmtId="0" fontId="8" fillId="0" borderId="6" xfId="10" applyFont="1" applyBorder="1" applyAlignment="1">
      <alignment horizontal="right"/>
    </xf>
    <xf numFmtId="0" fontId="42" fillId="6" borderId="8" xfId="4" applyFont="1" applyFill="1" applyBorder="1" applyAlignment="1">
      <alignment horizontal="center" vertical="center" wrapText="1"/>
    </xf>
    <xf numFmtId="2" fontId="19" fillId="6" borderId="8" xfId="4" applyNumberFormat="1" applyFont="1" applyFill="1" applyBorder="1" applyAlignment="1">
      <alignment horizontal="right"/>
    </xf>
    <xf numFmtId="49" fontId="19" fillId="5" borderId="6" xfId="4" applyNumberFormat="1" applyFont="1" applyFill="1" applyBorder="1" applyAlignment="1">
      <alignment horizontal="center" vertical="center"/>
    </xf>
    <xf numFmtId="49" fontId="8" fillId="0" borderId="6" xfId="4" applyNumberFormat="1" applyFont="1" applyBorder="1" applyAlignment="1">
      <alignment horizontal="center" vertical="center"/>
    </xf>
    <xf numFmtId="0" fontId="8" fillId="0" borderId="17" xfId="4" applyFont="1" applyBorder="1" applyAlignment="1">
      <alignment horizontal="left" vertical="top" wrapText="1"/>
    </xf>
    <xf numFmtId="2" fontId="8" fillId="0" borderId="6" xfId="4" applyNumberFormat="1" applyFont="1" applyBorder="1" applyAlignment="1">
      <alignment horizontal="right"/>
    </xf>
    <xf numFmtId="0" fontId="8" fillId="0" borderId="17" xfId="4" applyFont="1" applyBorder="1" applyAlignment="1">
      <alignment vertical="center" wrapText="1"/>
    </xf>
    <xf numFmtId="49" fontId="8" fillId="0" borderId="6" xfId="4" applyNumberFormat="1" applyFont="1" applyBorder="1" applyAlignment="1">
      <alignment vertical="top" wrapText="1"/>
    </xf>
    <xf numFmtId="0" fontId="8" fillId="0" borderId="6" xfId="4" applyFont="1" applyBorder="1" applyAlignment="1">
      <alignment vertical="top" wrapText="1"/>
    </xf>
    <xf numFmtId="0" fontId="8" fillId="0" borderId="17" xfId="4" applyFont="1" applyBorder="1" applyAlignment="1">
      <alignment vertical="top" wrapText="1"/>
    </xf>
    <xf numFmtId="49" fontId="19" fillId="6" borderId="6" xfId="4" applyNumberFormat="1" applyFont="1" applyFill="1" applyBorder="1" applyAlignment="1">
      <alignment horizontal="center" vertical="center"/>
    </xf>
    <xf numFmtId="2" fontId="19" fillId="6" borderId="6" xfId="4" applyNumberFormat="1" applyFont="1" applyFill="1" applyBorder="1" applyAlignment="1">
      <alignment horizontal="right"/>
    </xf>
    <xf numFmtId="49" fontId="38" fillId="0" borderId="0" xfId="4" applyNumberFormat="1" applyFont="1" applyAlignment="1">
      <alignment vertical="center"/>
    </xf>
    <xf numFmtId="0" fontId="25" fillId="0" borderId="6" xfId="4" applyFont="1" applyBorder="1" applyAlignment="1">
      <alignment horizontal="justify" vertical="top" wrapText="1"/>
    </xf>
    <xf numFmtId="0" fontId="25" fillId="0" borderId="6" xfId="4" applyFont="1" applyBorder="1" applyAlignment="1">
      <alignment horizontal="right"/>
    </xf>
    <xf numFmtId="2" fontId="25" fillId="0" borderId="6" xfId="4" applyNumberFormat="1" applyFont="1" applyBorder="1" applyAlignment="1">
      <alignment horizontal="right"/>
    </xf>
    <xf numFmtId="4" fontId="8" fillId="0" borderId="6" xfId="4" applyNumberFormat="1" applyFont="1" applyBorder="1" applyAlignment="1">
      <alignment horizontal="right"/>
    </xf>
    <xf numFmtId="2" fontId="19" fillId="6" borderId="6" xfId="4" applyNumberFormat="1" applyFont="1" applyFill="1" applyBorder="1" applyAlignment="1">
      <alignment horizontal="right" wrapText="1"/>
    </xf>
    <xf numFmtId="49" fontId="27" fillId="3" borderId="6" xfId="4" applyNumberFormat="1" applyFont="1" applyFill="1" applyBorder="1" applyAlignment="1">
      <alignment horizontal="left" vertical="top" wrapText="1"/>
    </xf>
    <xf numFmtId="4" fontId="27" fillId="3" borderId="6" xfId="4" applyNumberFormat="1" applyFont="1" applyFill="1" applyBorder="1" applyAlignment="1">
      <alignment horizontal="right"/>
    </xf>
    <xf numFmtId="4" fontId="25" fillId="0" borderId="6" xfId="11" applyNumberFormat="1" applyFont="1" applyBorder="1" applyAlignment="1">
      <alignment horizontal="right"/>
    </xf>
    <xf numFmtId="4" fontId="25" fillId="0" borderId="6" xfId="4" applyNumberFormat="1" applyFont="1" applyBorder="1" applyAlignment="1">
      <alignment horizontal="right"/>
    </xf>
    <xf numFmtId="4" fontId="19" fillId="6" borderId="6" xfId="4" applyNumberFormat="1" applyFont="1" applyFill="1" applyBorder="1" applyAlignment="1">
      <alignment horizontal="right"/>
    </xf>
    <xf numFmtId="0" fontId="42" fillId="5" borderId="8" xfId="4" applyFont="1" applyFill="1" applyBorder="1" applyAlignment="1">
      <alignment horizontal="center" vertical="center" wrapText="1"/>
    </xf>
    <xf numFmtId="4" fontId="19" fillId="6" borderId="8" xfId="4" applyNumberFormat="1" applyFont="1" applyFill="1" applyBorder="1" applyAlignment="1">
      <alignment horizontal="right"/>
    </xf>
    <xf numFmtId="4" fontId="19" fillId="6" borderId="6" xfId="4" applyNumberFormat="1" applyFont="1" applyFill="1" applyBorder="1" applyAlignment="1">
      <alignment horizontal="right" wrapText="1"/>
    </xf>
    <xf numFmtId="4" fontId="42" fillId="6" borderId="7" xfId="4" applyNumberFormat="1" applyFont="1" applyFill="1" applyBorder="1" applyAlignment="1">
      <alignment horizontal="right" wrapText="1"/>
    </xf>
    <xf numFmtId="0" fontId="48" fillId="2" borderId="0" xfId="0" applyFont="1" applyFill="1"/>
    <xf numFmtId="2" fontId="49" fillId="2" borderId="0" xfId="0" applyNumberFormat="1" applyFont="1" applyFill="1" applyAlignment="1">
      <alignment horizontal="center" vertical="center"/>
    </xf>
    <xf numFmtId="0" fontId="49" fillId="2" borderId="0" xfId="0" applyFont="1" applyFill="1" applyAlignment="1">
      <alignment horizontal="center" vertical="center"/>
    </xf>
    <xf numFmtId="0" fontId="47" fillId="10" borderId="17" xfId="0" applyFont="1" applyFill="1" applyBorder="1" applyAlignment="1">
      <alignment horizontal="center" vertical="center"/>
    </xf>
    <xf numFmtId="0" fontId="47" fillId="10" borderId="19" xfId="0" applyFont="1" applyFill="1" applyBorder="1" applyAlignment="1">
      <alignment horizontal="center" vertical="center"/>
    </xf>
    <xf numFmtId="4" fontId="47" fillId="10" borderId="18" xfId="0" applyNumberFormat="1" applyFont="1" applyFill="1" applyBorder="1" applyAlignment="1">
      <alignment horizontal="right"/>
    </xf>
    <xf numFmtId="49" fontId="19" fillId="5" borderId="6" xfId="7" applyNumberFormat="1" applyFont="1" applyFill="1" applyBorder="1" applyAlignment="1" applyProtection="1">
      <alignment horizontal="center"/>
    </xf>
    <xf numFmtId="0" fontId="22" fillId="2" borderId="0" xfId="0" applyFont="1" applyFill="1" applyAlignment="1">
      <alignment horizontal="center" vertical="center" wrapText="1"/>
    </xf>
    <xf numFmtId="0" fontId="19" fillId="6" borderId="17" xfId="7" applyFont="1" applyFill="1" applyBorder="1" applyAlignment="1">
      <alignment vertical="center" wrapText="1"/>
    </xf>
    <xf numFmtId="0" fontId="19" fillId="6" borderId="19" xfId="7" applyFont="1" applyFill="1" applyBorder="1" applyAlignment="1">
      <alignment vertical="center" wrapText="1"/>
    </xf>
    <xf numFmtId="0" fontId="19" fillId="6" borderId="18" xfId="7" applyFont="1" applyFill="1" applyBorder="1" applyAlignment="1">
      <alignment vertical="center" wrapText="1"/>
    </xf>
    <xf numFmtId="49" fontId="10" fillId="0" borderId="0" xfId="0" applyNumberFormat="1" applyFont="1" applyFill="1" applyAlignment="1" applyProtection="1">
      <alignment vertical="center" wrapText="1"/>
    </xf>
    <xf numFmtId="49" fontId="10" fillId="0" borderId="0" xfId="4" applyNumberFormat="1" applyFont="1" applyAlignment="1">
      <alignment vertical="center" wrapText="1"/>
    </xf>
    <xf numFmtId="0" fontId="25" fillId="0" borderId="15" xfId="0" applyFont="1" applyBorder="1" applyAlignment="1">
      <alignment horizontal="center" vertical="center" wrapText="1"/>
    </xf>
    <xf numFmtId="0" fontId="8" fillId="0" borderId="17" xfId="0" applyFont="1" applyBorder="1" applyAlignment="1">
      <alignment horizontal="center" vertical="center" wrapText="1"/>
    </xf>
    <xf numFmtId="166" fontId="8" fillId="3" borderId="17" xfId="0" applyNumberFormat="1" applyFont="1" applyFill="1" applyBorder="1" applyAlignment="1">
      <alignment horizontal="left" vertical="top" wrapText="1"/>
    </xf>
    <xf numFmtId="0" fontId="55" fillId="2" borderId="0" xfId="0" applyFont="1" applyFill="1"/>
    <xf numFmtId="0" fontId="8" fillId="0" borderId="8" xfId="7" applyFont="1" applyBorder="1" applyAlignment="1">
      <alignment vertical="top" wrapText="1"/>
    </xf>
    <xf numFmtId="0" fontId="2" fillId="5" borderId="37" xfId="0" applyFont="1" applyFill="1" applyBorder="1" applyAlignment="1">
      <alignment horizontal="center" vertical="center" wrapText="1"/>
    </xf>
    <xf numFmtId="0" fontId="42" fillId="6" borderId="7" xfId="4" applyFont="1" applyFill="1" applyBorder="1" applyAlignment="1">
      <alignment horizontal="center" vertical="center" wrapText="1"/>
    </xf>
    <xf numFmtId="0" fontId="2" fillId="2" borderId="43"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2" fillId="2" borderId="23" xfId="0" applyFont="1" applyFill="1" applyBorder="1" applyAlignment="1">
      <alignment horizontal="center" vertical="center" wrapText="1"/>
    </xf>
    <xf numFmtId="2" fontId="19" fillId="0" borderId="6" xfId="4" applyNumberFormat="1" applyFont="1" applyBorder="1" applyAlignment="1">
      <alignment horizontal="right"/>
    </xf>
    <xf numFmtId="2" fontId="10" fillId="2" borderId="0" xfId="4" applyNumberFormat="1" applyFont="1" applyFill="1" applyAlignment="1">
      <alignment horizontal="center" vertical="center"/>
    </xf>
    <xf numFmtId="49" fontId="10" fillId="2" borderId="0" xfId="0" applyNumberFormat="1" applyFont="1" applyFill="1" applyAlignment="1" applyProtection="1">
      <alignment vertical="center"/>
    </xf>
    <xf numFmtId="49" fontId="2" fillId="2" borderId="23" xfId="0" applyNumberFormat="1" applyFont="1" applyFill="1" applyBorder="1" applyAlignment="1">
      <alignment horizontal="center" vertical="center" wrapText="1"/>
    </xf>
    <xf numFmtId="0" fontId="56" fillId="0" borderId="0" xfId="0" applyFont="1"/>
    <xf numFmtId="0" fontId="25" fillId="0" borderId="6" xfId="0" applyFont="1" applyBorder="1" applyAlignment="1">
      <alignment horizontal="center" vertical="top"/>
    </xf>
    <xf numFmtId="44" fontId="25" fillId="0" borderId="6" xfId="0" applyNumberFormat="1" applyFont="1" applyBorder="1" applyAlignment="1">
      <alignment vertical="top"/>
    </xf>
    <xf numFmtId="44" fontId="25" fillId="0" borderId="6" xfId="0" applyNumberFormat="1" applyFont="1" applyBorder="1" applyAlignment="1">
      <alignment horizontal="right"/>
    </xf>
    <xf numFmtId="44" fontId="25" fillId="0" borderId="6" xfId="0" applyNumberFormat="1" applyFont="1" applyBorder="1" applyAlignment="1">
      <alignment horizontal="right" vertical="top"/>
    </xf>
    <xf numFmtId="4" fontId="19" fillId="6" borderId="8" xfId="0" applyNumberFormat="1" applyFont="1" applyFill="1" applyBorder="1" applyAlignment="1">
      <alignment horizontal="right"/>
    </xf>
    <xf numFmtId="0" fontId="25" fillId="2" borderId="6" xfId="0" applyFont="1" applyFill="1" applyBorder="1" applyAlignment="1">
      <alignment vertical="top" wrapText="1"/>
    </xf>
    <xf numFmtId="0" fontId="25" fillId="2" borderId="6" xfId="0" applyFont="1" applyFill="1" applyBorder="1"/>
    <xf numFmtId="4" fontId="19" fillId="2" borderId="8" xfId="0" applyNumberFormat="1" applyFont="1" applyFill="1" applyBorder="1" applyAlignment="1">
      <alignment horizontal="right"/>
    </xf>
    <xf numFmtId="0" fontId="8" fillId="0" borderId="8" xfId="0" applyFont="1" applyBorder="1" applyAlignment="1">
      <alignment horizontal="center" vertical="center" wrapText="1"/>
    </xf>
    <xf numFmtId="0" fontId="2" fillId="2" borderId="0" xfId="0" applyFont="1" applyFill="1" applyBorder="1" applyAlignment="1">
      <alignment horizontal="center" vertical="center" wrapText="1"/>
    </xf>
    <xf numFmtId="0" fontId="52" fillId="0" borderId="6" xfId="9" applyFont="1" applyFill="1" applyBorder="1" applyAlignment="1" applyProtection="1">
      <alignment vertical="top" wrapText="1"/>
    </xf>
    <xf numFmtId="0" fontId="19" fillId="2" borderId="17" xfId="7" applyFont="1" applyFill="1" applyBorder="1" applyAlignment="1">
      <alignment vertical="center" wrapText="1"/>
    </xf>
    <xf numFmtId="0" fontId="19" fillId="2" borderId="18" xfId="7" applyFont="1" applyFill="1" applyBorder="1" applyAlignment="1">
      <alignment vertical="center" wrapText="1"/>
    </xf>
    <xf numFmtId="0" fontId="42" fillId="2" borderId="1" xfId="4" applyFont="1" applyFill="1" applyBorder="1" applyAlignment="1">
      <alignment horizontal="center" vertical="center" wrapText="1"/>
    </xf>
    <xf numFmtId="0" fontId="42" fillId="2" borderId="2" xfId="4" applyFont="1" applyFill="1" applyBorder="1" applyAlignment="1">
      <alignment horizontal="left" vertical="center" wrapText="1"/>
    </xf>
    <xf numFmtId="49" fontId="10" fillId="2" borderId="0" xfId="4" applyNumberFormat="1" applyFont="1" applyFill="1" applyAlignment="1">
      <alignment vertical="center"/>
    </xf>
    <xf numFmtId="0" fontId="25" fillId="0" borderId="8" xfId="0" applyFont="1" applyBorder="1" applyAlignment="1">
      <alignment vertical="top" wrapText="1"/>
    </xf>
    <xf numFmtId="0" fontId="18" fillId="2" borderId="0" xfId="0" applyFont="1" applyFill="1" applyBorder="1" applyAlignment="1">
      <alignment horizontal="left" vertical="center" wrapText="1"/>
    </xf>
    <xf numFmtId="0" fontId="21" fillId="2" borderId="0" xfId="4" applyFont="1" applyFill="1" applyBorder="1" applyAlignment="1">
      <alignment horizontal="center"/>
    </xf>
    <xf numFmtId="0" fontId="21" fillId="2" borderId="2" xfId="4" applyFont="1" applyFill="1" applyBorder="1" applyAlignment="1">
      <alignment horizontal="center"/>
    </xf>
    <xf numFmtId="0" fontId="18" fillId="6" borderId="45" xfId="4" applyFont="1" applyFill="1" applyBorder="1" applyAlignment="1">
      <alignment horizontal="center" vertical="center" wrapText="1"/>
    </xf>
    <xf numFmtId="0" fontId="18" fillId="2" borderId="16" xfId="4" applyFont="1" applyFill="1" applyBorder="1" applyAlignment="1">
      <alignment horizontal="center" vertical="center" wrapText="1"/>
    </xf>
    <xf numFmtId="0" fontId="21" fillId="2" borderId="44" xfId="4" applyFont="1" applyFill="1" applyBorder="1" applyAlignment="1">
      <alignment horizontal="left" vertical="center"/>
    </xf>
    <xf numFmtId="0" fontId="21" fillId="2" borderId="23" xfId="4" applyFont="1" applyFill="1" applyBorder="1" applyAlignment="1">
      <alignment horizontal="left" vertical="center"/>
    </xf>
    <xf numFmtId="0" fontId="21" fillId="2" borderId="43" xfId="4" applyFont="1" applyFill="1" applyBorder="1" applyAlignment="1">
      <alignment horizontal="left" vertical="center"/>
    </xf>
    <xf numFmtId="2" fontId="8" fillId="0" borderId="0" xfId="4" applyNumberFormat="1" applyFont="1" applyBorder="1" applyAlignment="1">
      <alignment horizontal="right"/>
    </xf>
    <xf numFmtId="4" fontId="19" fillId="2" borderId="0" xfId="4" applyNumberFormat="1" applyFont="1" applyFill="1" applyBorder="1" applyAlignment="1">
      <alignment horizontal="right"/>
    </xf>
    <xf numFmtId="0" fontId="29" fillId="0" borderId="0" xfId="0" applyFont="1" applyFill="1" applyBorder="1"/>
    <xf numFmtId="0" fontId="8" fillId="2" borderId="6" xfId="4" applyFont="1" applyFill="1" applyBorder="1" applyAlignment="1">
      <alignment vertical="top" wrapText="1"/>
    </xf>
    <xf numFmtId="0" fontId="8" fillId="2" borderId="6" xfId="4" applyFont="1" applyFill="1" applyBorder="1" applyAlignment="1">
      <alignment horizontal="right"/>
    </xf>
    <xf numFmtId="2" fontId="8" fillId="2" borderId="6" xfId="4" applyNumberFormat="1" applyFont="1" applyFill="1" applyBorder="1" applyAlignment="1">
      <alignment horizontal="right"/>
    </xf>
    <xf numFmtId="0" fontId="25" fillId="0" borderId="12" xfId="0" applyFont="1" applyBorder="1" applyAlignment="1">
      <alignment horizontal="center" vertical="center" wrapText="1"/>
    </xf>
    <xf numFmtId="0" fontId="25" fillId="0" borderId="20" xfId="0" applyFont="1" applyBorder="1" applyAlignment="1">
      <alignment horizontal="center" vertical="center" wrapText="1"/>
    </xf>
    <xf numFmtId="0" fontId="8" fillId="0" borderId="6" xfId="0" applyFont="1" applyFill="1" applyBorder="1" applyAlignment="1">
      <alignment horizontal="center" wrapText="1"/>
    </xf>
    <xf numFmtId="0" fontId="25" fillId="0" borderId="6" xfId="0" applyFont="1" applyFill="1" applyBorder="1" applyAlignment="1">
      <alignment vertical="top" wrapText="1"/>
    </xf>
    <xf numFmtId="0" fontId="8" fillId="0" borderId="6" xfId="0" applyFont="1" applyFill="1" applyBorder="1" applyAlignment="1">
      <alignment horizontal="right" wrapText="1"/>
    </xf>
    <xf numFmtId="0" fontId="25" fillId="0" borderId="6" xfId="0" applyFont="1" applyFill="1" applyBorder="1" applyAlignment="1"/>
    <xf numFmtId="0" fontId="25" fillId="0" borderId="6" xfId="0" applyFont="1" applyFill="1" applyBorder="1"/>
    <xf numFmtId="0" fontId="4" fillId="0" borderId="6" xfId="4" applyFont="1" applyBorder="1" applyAlignment="1">
      <alignment horizontal="left" vertical="top" wrapText="1"/>
    </xf>
    <xf numFmtId="0" fontId="4" fillId="0" borderId="6" xfId="4" applyFont="1" applyBorder="1" applyAlignment="1">
      <alignment horizontal="right"/>
    </xf>
    <xf numFmtId="0" fontId="25" fillId="2" borderId="6" xfId="0" applyFont="1" applyFill="1" applyBorder="1" applyAlignment="1">
      <alignment horizontal="center" vertical="top"/>
    </xf>
    <xf numFmtId="0" fontId="21"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0" xfId="0" applyFont="1" applyFill="1" applyBorder="1" applyAlignment="1">
      <alignment horizontal="right" vertical="center"/>
    </xf>
    <xf numFmtId="0" fontId="8" fillId="5" borderId="15" xfId="0" applyFont="1" applyFill="1" applyBorder="1" applyAlignment="1">
      <alignment horizontal="center" vertical="center" wrapText="1"/>
    </xf>
    <xf numFmtId="0" fontId="19" fillId="5" borderId="6" xfId="0" applyFont="1" applyFill="1" applyBorder="1" applyAlignment="1">
      <alignment vertical="center" wrapText="1"/>
    </xf>
    <xf numFmtId="0" fontId="8" fillId="5" borderId="15" xfId="0" applyFont="1" applyFill="1" applyBorder="1" applyAlignment="1">
      <alignment horizontal="right"/>
    </xf>
    <xf numFmtId="0" fontId="44" fillId="5" borderId="6" xfId="0" applyFont="1" applyFill="1" applyBorder="1"/>
    <xf numFmtId="0" fontId="19" fillId="6" borderId="6" xfId="0" applyFont="1" applyFill="1" applyBorder="1" applyAlignment="1">
      <alignment horizontal="center" vertical="top"/>
    </xf>
    <xf numFmtId="0" fontId="19" fillId="6" borderId="6" xfId="0" applyFont="1" applyFill="1" applyBorder="1" applyAlignment="1">
      <alignment vertical="top" wrapText="1"/>
    </xf>
    <xf numFmtId="0" fontId="19" fillId="6" borderId="6" xfId="0" applyFont="1" applyFill="1" applyBorder="1"/>
    <xf numFmtId="4" fontId="8" fillId="0" borderId="6" xfId="0" applyNumberFormat="1" applyFont="1" applyBorder="1" applyAlignment="1">
      <alignment horizontal="left"/>
    </xf>
    <xf numFmtId="0" fontId="25" fillId="0" borderId="17" xfId="0" applyFont="1" applyBorder="1" applyAlignment="1">
      <alignment horizontal="center" wrapText="1"/>
    </xf>
    <xf numFmtId="0" fontId="8" fillId="0" borderId="6" xfId="0" applyFont="1" applyFill="1" applyBorder="1" applyAlignment="1">
      <alignment vertical="center" wrapText="1"/>
    </xf>
    <xf numFmtId="0" fontId="10" fillId="2" borderId="6" xfId="0" applyFont="1" applyFill="1" applyBorder="1" applyAlignment="1">
      <alignment horizontal="right"/>
    </xf>
    <xf numFmtId="4" fontId="10" fillId="2" borderId="6" xfId="0" applyNumberFormat="1" applyFont="1" applyFill="1" applyBorder="1" applyAlignment="1">
      <alignment horizontal="right"/>
    </xf>
    <xf numFmtId="0" fontId="25" fillId="2" borderId="17" xfId="0" applyFont="1" applyFill="1" applyBorder="1" applyAlignment="1">
      <alignment horizontal="center" wrapText="1"/>
    </xf>
    <xf numFmtId="0" fontId="0" fillId="0" borderId="0" xfId="0" applyAlignment="1">
      <alignment horizontal="center"/>
    </xf>
    <xf numFmtId="164" fontId="8" fillId="7" borderId="6" xfId="0" applyNumberFormat="1" applyFont="1" applyFill="1" applyBorder="1" applyAlignment="1">
      <alignment horizontal="left" vertical="center" wrapText="1"/>
    </xf>
    <xf numFmtId="0" fontId="8" fillId="0" borderId="6" xfId="4" applyFont="1" applyBorder="1" applyAlignment="1">
      <alignment horizontal="right" wrapText="1"/>
    </xf>
    <xf numFmtId="4" fontId="8" fillId="0" borderId="14" xfId="0" applyNumberFormat="1" applyFont="1" applyBorder="1" applyAlignment="1">
      <alignment horizontal="right"/>
    </xf>
    <xf numFmtId="4" fontId="8" fillId="0" borderId="6" xfId="0" applyNumberFormat="1" applyFont="1" applyBorder="1" applyAlignment="1">
      <alignment horizontal="center"/>
    </xf>
    <xf numFmtId="0" fontId="8" fillId="0" borderId="19" xfId="0" applyFont="1" applyBorder="1" applyAlignment="1">
      <alignment vertical="top" wrapText="1"/>
    </xf>
    <xf numFmtId="0" fontId="8" fillId="0" borderId="18" xfId="0" applyFont="1" applyBorder="1" applyAlignment="1">
      <alignment vertical="top" wrapText="1"/>
    </xf>
    <xf numFmtId="0" fontId="8" fillId="0" borderId="17" xfId="0" applyFont="1" applyBorder="1" applyAlignment="1">
      <alignment horizontal="center" vertical="top" wrapText="1"/>
    </xf>
    <xf numFmtId="4" fontId="8" fillId="0" borderId="6" xfId="1" applyNumberFormat="1" applyFont="1" applyFill="1" applyBorder="1" applyAlignment="1">
      <alignment horizontal="left"/>
    </xf>
    <xf numFmtId="0" fontId="18" fillId="4" borderId="7" xfId="0" applyFont="1" applyFill="1" applyBorder="1" applyAlignment="1">
      <alignment horizontal="center"/>
    </xf>
    <xf numFmtId="0" fontId="25" fillId="0" borderId="6" xfId="0" applyFont="1" applyBorder="1" applyAlignment="1">
      <alignment horizontal="center"/>
    </xf>
    <xf numFmtId="0" fontId="18" fillId="4" borderId="7" xfId="0" applyFont="1" applyFill="1" applyBorder="1" applyAlignment="1">
      <alignment horizontal="right"/>
    </xf>
    <xf numFmtId="0" fontId="25" fillId="0" borderId="6" xfId="0" applyFont="1" applyBorder="1" applyAlignment="1">
      <alignment horizontal="right"/>
    </xf>
    <xf numFmtId="2" fontId="25" fillId="0" borderId="6" xfId="0" applyNumberFormat="1" applyFont="1" applyBorder="1" applyAlignment="1">
      <alignment horizontal="right"/>
    </xf>
    <xf numFmtId="0" fontId="10" fillId="0" borderId="6" xfId="0" applyFont="1" applyBorder="1" applyAlignment="1">
      <alignment wrapText="1"/>
    </xf>
    <xf numFmtId="0" fontId="8" fillId="0" borderId="8" xfId="0" applyFont="1" applyBorder="1" applyAlignment="1">
      <alignment horizontal="center" vertical="center" wrapText="1"/>
    </xf>
    <xf numFmtId="2" fontId="49" fillId="2" borderId="0" xfId="0" applyNumberFormat="1" applyFont="1" applyFill="1" applyBorder="1"/>
    <xf numFmtId="0" fontId="0" fillId="2" borderId="0" xfId="0" applyFill="1" applyBorder="1"/>
    <xf numFmtId="0" fontId="20" fillId="2" borderId="0" xfId="0" applyFont="1" applyFill="1" applyBorder="1" applyAlignment="1">
      <alignment horizontal="center" vertical="center" wrapText="1"/>
    </xf>
    <xf numFmtId="164" fontId="20" fillId="2" borderId="0" xfId="0" applyNumberFormat="1" applyFont="1" applyFill="1" applyBorder="1" applyAlignment="1">
      <alignment horizontal="center" vertical="center" wrapText="1"/>
    </xf>
    <xf numFmtId="165" fontId="8" fillId="2" borderId="21" xfId="5" applyFont="1" applyFill="1" applyBorder="1" applyAlignment="1">
      <alignment horizontal="right"/>
    </xf>
    <xf numFmtId="165" fontId="8" fillId="2" borderId="8" xfId="5" applyFont="1" applyFill="1" applyBorder="1" applyAlignment="1">
      <alignment horizontal="right"/>
    </xf>
    <xf numFmtId="4" fontId="42" fillId="2" borderId="2" xfId="4" applyNumberFormat="1" applyFont="1" applyFill="1" applyBorder="1" applyAlignment="1">
      <alignment horizontal="right" wrapText="1"/>
    </xf>
    <xf numFmtId="4" fontId="21" fillId="6" borderId="46" xfId="4" applyNumberFormat="1" applyFont="1" applyFill="1" applyBorder="1" applyAlignment="1">
      <alignment horizontal="right"/>
    </xf>
    <xf numFmtId="4" fontId="21" fillId="6" borderId="47" xfId="4" applyNumberFormat="1" applyFont="1" applyFill="1" applyBorder="1" applyAlignment="1">
      <alignment horizontal="right"/>
    </xf>
    <xf numFmtId="4" fontId="21" fillId="6" borderId="32" xfId="4" applyNumberFormat="1" applyFont="1" applyFill="1" applyBorder="1" applyAlignment="1">
      <alignment horizontal="right"/>
    </xf>
    <xf numFmtId="4" fontId="21" fillId="2" borderId="22" xfId="4" applyNumberFormat="1" applyFont="1" applyFill="1" applyBorder="1" applyAlignment="1">
      <alignment horizontal="right"/>
    </xf>
    <xf numFmtId="4" fontId="21" fillId="6" borderId="1" xfId="4" applyNumberFormat="1" applyFont="1" applyFill="1" applyBorder="1" applyAlignment="1">
      <alignment horizontal="right"/>
    </xf>
    <xf numFmtId="49" fontId="10" fillId="2" borderId="0" xfId="4" applyNumberFormat="1" applyFont="1" applyFill="1" applyBorder="1" applyAlignment="1">
      <alignment vertical="center"/>
    </xf>
    <xf numFmtId="49" fontId="10" fillId="2" borderId="0" xfId="0" applyNumberFormat="1" applyFont="1" applyFill="1" applyBorder="1" applyAlignment="1" applyProtection="1">
      <alignment vertical="center"/>
    </xf>
    <xf numFmtId="49" fontId="59" fillId="2" borderId="0" xfId="4" applyNumberFormat="1" applyFont="1" applyFill="1" applyBorder="1" applyAlignment="1">
      <alignment vertical="center"/>
    </xf>
    <xf numFmtId="49" fontId="59" fillId="2" borderId="0" xfId="0" applyNumberFormat="1" applyFont="1" applyFill="1" applyBorder="1" applyAlignment="1" applyProtection="1">
      <alignment vertical="center"/>
    </xf>
    <xf numFmtId="49" fontId="59" fillId="2" borderId="0" xfId="4" applyNumberFormat="1" applyFont="1" applyFill="1" applyBorder="1" applyAlignment="1">
      <alignment horizontal="center" vertical="center"/>
    </xf>
    <xf numFmtId="4" fontId="8" fillId="2" borderId="0" xfId="0" applyNumberFormat="1" applyFont="1" applyFill="1" applyBorder="1" applyAlignment="1">
      <alignment horizontal="right"/>
    </xf>
    <xf numFmtId="0" fontId="0" fillId="2" borderId="0" xfId="0" applyFill="1" applyAlignment="1">
      <alignment horizontal="center"/>
    </xf>
    <xf numFmtId="0" fontId="20" fillId="2" borderId="0" xfId="0" applyFont="1" applyFill="1" applyBorder="1" applyAlignment="1">
      <alignment horizontal="center" vertical="center" wrapText="1"/>
    </xf>
    <xf numFmtId="4" fontId="52" fillId="0" borderId="6" xfId="4" applyNumberFormat="1" applyFont="1" applyBorder="1" applyAlignment="1">
      <alignment horizontal="center"/>
    </xf>
    <xf numFmtId="4" fontId="52" fillId="0" borderId="6" xfId="9" applyNumberFormat="1" applyFont="1" applyFill="1" applyBorder="1" applyAlignment="1" applyProtection="1">
      <alignment horizontal="center"/>
    </xf>
    <xf numFmtId="4" fontId="49" fillId="0" borderId="6" xfId="0" applyNumberFormat="1" applyFont="1" applyBorder="1" applyAlignment="1">
      <alignment horizontal="center"/>
    </xf>
    <xf numFmtId="165" fontId="8" fillId="0" borderId="21" xfId="5" applyFont="1" applyFill="1" applyBorder="1" applyAlignment="1">
      <alignment horizontal="center"/>
    </xf>
    <xf numFmtId="165" fontId="8" fillId="0" borderId="29" xfId="5" applyFont="1" applyFill="1" applyBorder="1" applyAlignment="1">
      <alignment horizontal="center"/>
    </xf>
    <xf numFmtId="4" fontId="8" fillId="2" borderId="6" xfId="0" applyNumberFormat="1" applyFont="1" applyFill="1" applyBorder="1" applyAlignment="1">
      <alignment horizontal="center"/>
    </xf>
    <xf numFmtId="0" fontId="15" fillId="4" borderId="7" xfId="0" applyFont="1" applyFill="1" applyBorder="1" applyAlignment="1">
      <alignment horizontal="right" vertical="center"/>
    </xf>
    <xf numFmtId="4" fontId="10" fillId="0" borderId="6" xfId="0" applyNumberFormat="1" applyFont="1" applyFill="1" applyBorder="1" applyAlignment="1">
      <alignment horizontal="right"/>
    </xf>
    <xf numFmtId="0" fontId="4" fillId="2" borderId="17" xfId="0" applyFont="1" applyFill="1" applyBorder="1" applyAlignment="1">
      <alignment horizontal="right" vertical="center" wrapText="1"/>
    </xf>
    <xf numFmtId="4" fontId="3" fillId="2" borderId="6" xfId="0" applyNumberFormat="1" applyFont="1" applyFill="1" applyBorder="1" applyAlignment="1">
      <alignment horizontal="right" vertical="center" wrapText="1"/>
    </xf>
    <xf numFmtId="4" fontId="3" fillId="6" borderId="15" xfId="0" applyNumberFormat="1" applyFont="1" applyFill="1" applyBorder="1" applyAlignment="1">
      <alignment horizontal="right" vertical="center" wrapText="1"/>
    </xf>
    <xf numFmtId="4" fontId="15" fillId="6" borderId="9" xfId="0" applyNumberFormat="1" applyFont="1" applyFill="1" applyBorder="1" applyAlignment="1">
      <alignment horizontal="right" vertical="center" wrapText="1"/>
    </xf>
    <xf numFmtId="3" fontId="0" fillId="0" borderId="0" xfId="0" applyNumberFormat="1" applyAlignment="1">
      <alignment horizontal="right"/>
    </xf>
    <xf numFmtId="0" fontId="0" fillId="2" borderId="0" xfId="0" applyFill="1" applyAlignment="1">
      <alignment horizontal="right"/>
    </xf>
    <xf numFmtId="49" fontId="10" fillId="2" borderId="0" xfId="0" applyNumberFormat="1" applyFont="1" applyFill="1" applyAlignment="1" applyProtection="1">
      <alignment horizontal="center" vertical="center"/>
    </xf>
    <xf numFmtId="0" fontId="21" fillId="6" borderId="8" xfId="0" applyFont="1" applyFill="1" applyBorder="1" applyAlignment="1">
      <alignment horizontal="center" vertical="center" wrapText="1"/>
    </xf>
    <xf numFmtId="4" fontId="21" fillId="6" borderId="6" xfId="0" applyNumberFormat="1" applyFont="1" applyFill="1" applyBorder="1" applyAlignment="1">
      <alignment horizontal="right"/>
    </xf>
    <xf numFmtId="0" fontId="21" fillId="4" borderId="6" xfId="0" applyFont="1" applyFill="1" applyBorder="1" applyAlignment="1">
      <alignment horizontal="center" vertical="center"/>
    </xf>
    <xf numFmtId="0" fontId="21" fillId="2" borderId="0" xfId="0" applyFont="1" applyFill="1" applyBorder="1" applyAlignment="1">
      <alignment horizontal="center" vertical="center"/>
    </xf>
    <xf numFmtId="4" fontId="8" fillId="5" borderId="15" xfId="0" applyNumberFormat="1" applyFont="1" applyFill="1" applyBorder="1" applyAlignment="1">
      <alignment horizontal="center"/>
    </xf>
    <xf numFmtId="4" fontId="8" fillId="0" borderId="17" xfId="0" applyNumberFormat="1" applyFont="1" applyBorder="1" applyAlignment="1">
      <alignment horizontal="center"/>
    </xf>
    <xf numFmtId="4" fontId="8" fillId="0" borderId="12" xfId="0" applyNumberFormat="1" applyFont="1" applyBorder="1" applyAlignment="1">
      <alignment horizontal="center"/>
    </xf>
    <xf numFmtId="0" fontId="44" fillId="0" borderId="0" xfId="0" applyFont="1" applyAlignment="1">
      <alignment horizontal="center"/>
    </xf>
    <xf numFmtId="0" fontId="42" fillId="2" borderId="0" xfId="0" applyFont="1" applyFill="1" applyBorder="1" applyAlignment="1">
      <alignment horizontal="center" vertical="center"/>
    </xf>
    <xf numFmtId="0" fontId="25" fillId="0" borderId="1" xfId="0" applyFont="1" applyBorder="1"/>
    <xf numFmtId="0" fontId="25" fillId="0" borderId="42" xfId="0" applyFont="1" applyBorder="1" applyAlignment="1">
      <alignment wrapText="1"/>
    </xf>
    <xf numFmtId="4" fontId="2" fillId="6" borderId="7" xfId="0" applyNumberFormat="1" applyFont="1" applyFill="1" applyBorder="1" applyAlignment="1">
      <alignment vertical="center"/>
    </xf>
    <xf numFmtId="0" fontId="20" fillId="0" borderId="0" xfId="0" applyFont="1" applyBorder="1"/>
    <xf numFmtId="2" fontId="25" fillId="0" borderId="6" xfId="0" applyNumberFormat="1" applyFont="1" applyBorder="1" applyAlignment="1">
      <alignment horizontal="center"/>
    </xf>
    <xf numFmtId="44" fontId="19" fillId="6" borderId="6" xfId="0" applyNumberFormat="1" applyFont="1" applyFill="1" applyBorder="1" applyAlignment="1">
      <alignment horizontal="center"/>
    </xf>
    <xf numFmtId="44" fontId="25" fillId="2" borderId="6" xfId="0" applyNumberFormat="1" applyFont="1" applyFill="1" applyBorder="1" applyAlignment="1">
      <alignment horizontal="center"/>
    </xf>
    <xf numFmtId="0" fontId="41" fillId="4" borderId="6" xfId="0" applyFont="1" applyFill="1" applyBorder="1" applyAlignment="1">
      <alignment horizontal="center" vertical="center"/>
    </xf>
    <xf numFmtId="4" fontId="8" fillId="0" borderId="8" xfId="0" applyNumberFormat="1" applyFont="1" applyBorder="1" applyAlignment="1">
      <alignment horizontal="center"/>
    </xf>
    <xf numFmtId="0" fontId="13" fillId="0" borderId="0" xfId="0" applyFont="1" applyAlignment="1">
      <alignment horizontal="center"/>
    </xf>
    <xf numFmtId="4" fontId="10" fillId="0" borderId="17" xfId="0" applyNumberFormat="1" applyFont="1" applyBorder="1" applyAlignment="1">
      <alignment horizontal="center"/>
    </xf>
    <xf numFmtId="4" fontId="10" fillId="0" borderId="12" xfId="0" applyNumberFormat="1" applyFont="1" applyBorder="1" applyAlignment="1">
      <alignment horizontal="center"/>
    </xf>
    <xf numFmtId="4" fontId="10" fillId="0" borderId="6" xfId="0" applyNumberFormat="1" applyFont="1" applyBorder="1" applyAlignment="1">
      <alignment horizontal="center"/>
    </xf>
    <xf numFmtId="2" fontId="10" fillId="2" borderId="6" xfId="0" applyNumberFormat="1" applyFont="1" applyFill="1" applyBorder="1" applyAlignment="1">
      <alignment horizontal="center"/>
    </xf>
    <xf numFmtId="4" fontId="13" fillId="0" borderId="0" xfId="0" applyNumberFormat="1" applyFont="1" applyAlignment="1">
      <alignment horizontal="center"/>
    </xf>
    <xf numFmtId="4" fontId="0" fillId="0" borderId="0" xfId="0" applyNumberFormat="1" applyAlignment="1">
      <alignment horizontal="center"/>
    </xf>
    <xf numFmtId="4" fontId="4" fillId="2" borderId="6" xfId="0" applyNumberFormat="1" applyFont="1" applyFill="1" applyBorder="1" applyAlignment="1">
      <alignment horizontal="center"/>
    </xf>
    <xf numFmtId="2" fontId="8" fillId="0" borderId="6" xfId="0" applyNumberFormat="1" applyFont="1" applyBorder="1" applyAlignment="1">
      <alignment horizontal="center" wrapText="1"/>
    </xf>
    <xf numFmtId="2" fontId="8" fillId="0" borderId="15" xfId="0" applyNumberFormat="1" applyFont="1" applyBorder="1" applyAlignment="1">
      <alignment horizontal="center" wrapText="1"/>
    </xf>
    <xf numFmtId="4" fontId="8" fillId="2" borderId="8" xfId="0" applyNumberFormat="1" applyFont="1" applyFill="1" applyBorder="1" applyAlignment="1">
      <alignment horizontal="center"/>
    </xf>
    <xf numFmtId="2" fontId="8" fillId="0" borderId="8" xfId="4" applyNumberFormat="1" applyFont="1" applyBorder="1" applyAlignment="1">
      <alignment horizontal="center"/>
    </xf>
    <xf numFmtId="2" fontId="8" fillId="0" borderId="6" xfId="4" applyNumberFormat="1" applyFont="1" applyBorder="1" applyAlignment="1">
      <alignment horizontal="center"/>
    </xf>
    <xf numFmtId="2" fontId="8" fillId="2" borderId="6" xfId="4" applyNumberFormat="1" applyFont="1" applyFill="1" applyBorder="1" applyAlignment="1">
      <alignment horizontal="center"/>
    </xf>
    <xf numFmtId="2" fontId="25" fillId="0" borderId="6" xfId="4" applyNumberFormat="1" applyFont="1" applyBorder="1" applyAlignment="1">
      <alignment horizontal="center"/>
    </xf>
    <xf numFmtId="4" fontId="8" fillId="0" borderId="6" xfId="4" applyNumberFormat="1" applyFont="1" applyBorder="1" applyAlignment="1">
      <alignment horizontal="center" wrapText="1"/>
    </xf>
    <xf numFmtId="4" fontId="16" fillId="0" borderId="0" xfId="0" applyNumberFormat="1" applyFont="1" applyFill="1" applyAlignment="1" applyProtection="1">
      <alignment horizontal="center"/>
    </xf>
    <xf numFmtId="0" fontId="42" fillId="2" borderId="2" xfId="4" applyFont="1" applyFill="1" applyBorder="1" applyAlignment="1">
      <alignment horizontal="center" vertical="center" wrapText="1"/>
    </xf>
    <xf numFmtId="0" fontId="21" fillId="2" borderId="23" xfId="4" applyFont="1" applyFill="1" applyBorder="1" applyAlignment="1">
      <alignment horizontal="center" vertical="center"/>
    </xf>
    <xf numFmtId="49" fontId="10" fillId="0" borderId="0" xfId="4" applyNumberFormat="1" applyFont="1" applyAlignment="1">
      <alignment horizontal="center" vertical="center"/>
    </xf>
    <xf numFmtId="4" fontId="8" fillId="0" borderId="6" xfId="1" applyNumberFormat="1" applyFont="1" applyFill="1" applyBorder="1" applyAlignment="1">
      <alignment horizontal="center"/>
    </xf>
    <xf numFmtId="0" fontId="8" fillId="0" borderId="19" xfId="0" applyFont="1" applyBorder="1" applyAlignment="1">
      <alignment horizontal="center" vertical="top" wrapText="1"/>
    </xf>
    <xf numFmtId="0" fontId="32" fillId="0" borderId="0" xfId="0" applyFont="1" applyBorder="1" applyAlignment="1">
      <alignment horizontal="center"/>
    </xf>
    <xf numFmtId="0" fontId="32" fillId="0" borderId="0" xfId="0" applyFont="1" applyAlignment="1">
      <alignment horizontal="center"/>
    </xf>
    <xf numFmtId="4" fontId="8" fillId="2" borderId="15" xfId="0" applyNumberFormat="1" applyFont="1" applyFill="1" applyBorder="1" applyAlignment="1">
      <alignment horizontal="right"/>
    </xf>
    <xf numFmtId="165" fontId="19" fillId="2" borderId="16" xfId="5" applyFont="1" applyFill="1" applyBorder="1" applyAlignment="1">
      <alignment horizontal="right"/>
    </xf>
    <xf numFmtId="4" fontId="12" fillId="6" borderId="6" xfId="0" applyNumberFormat="1" applyFont="1" applyFill="1" applyBorder="1" applyAlignment="1">
      <alignment horizontal="right" vertical="center" wrapText="1"/>
    </xf>
    <xf numFmtId="0" fontId="8" fillId="2" borderId="6" xfId="0" applyFont="1" applyFill="1" applyBorder="1" applyAlignment="1">
      <alignment horizontal="right" wrapText="1"/>
    </xf>
    <xf numFmtId="0" fontId="15" fillId="4" borderId="7" xfId="0" applyFont="1" applyFill="1" applyBorder="1" applyAlignment="1">
      <alignment horizontal="center"/>
    </xf>
    <xf numFmtId="4" fontId="25" fillId="0" borderId="6" xfId="0" applyNumberFormat="1" applyFont="1" applyBorder="1" applyAlignment="1">
      <alignment horizontal="center"/>
    </xf>
    <xf numFmtId="0" fontId="19" fillId="6" borderId="19" xfId="7" applyFont="1" applyFill="1" applyBorder="1" applyAlignment="1">
      <alignment horizontal="center" wrapText="1"/>
    </xf>
    <xf numFmtId="0" fontId="19" fillId="2" borderId="19" xfId="7" applyFont="1" applyFill="1" applyBorder="1" applyAlignment="1">
      <alignment horizontal="center" wrapText="1"/>
    </xf>
    <xf numFmtId="0" fontId="47" fillId="10" borderId="19" xfId="0" applyFont="1" applyFill="1" applyBorder="1" applyAlignment="1">
      <alignment horizontal="center"/>
    </xf>
    <xf numFmtId="0" fontId="3" fillId="2" borderId="19" xfId="0" applyFont="1" applyFill="1" applyBorder="1" applyAlignment="1">
      <alignment horizontal="center" wrapText="1"/>
    </xf>
    <xf numFmtId="0" fontId="18" fillId="4" borderId="34" xfId="0" applyFont="1" applyFill="1" applyBorder="1" applyAlignment="1">
      <alignment horizontal="right" vertical="center"/>
    </xf>
    <xf numFmtId="0" fontId="18" fillId="0" borderId="0" xfId="0" applyFont="1" applyFill="1" applyBorder="1" applyAlignment="1">
      <alignment horizontal="right" vertical="center"/>
    </xf>
    <xf numFmtId="0" fontId="18" fillId="4" borderId="6" xfId="0" applyFont="1" applyFill="1" applyBorder="1" applyAlignment="1">
      <alignment horizontal="right" vertical="center"/>
    </xf>
    <xf numFmtId="0" fontId="8" fillId="0" borderId="16" xfId="0" applyFont="1" applyBorder="1" applyAlignment="1">
      <alignment horizontal="right"/>
    </xf>
    <xf numFmtId="0" fontId="44" fillId="0" borderId="0" xfId="0" applyFont="1" applyAlignment="1">
      <alignment horizontal="right"/>
    </xf>
    <xf numFmtId="0" fontId="19" fillId="6" borderId="6" xfId="0" applyFont="1" applyFill="1" applyBorder="1" applyAlignment="1">
      <alignment horizontal="right"/>
    </xf>
    <xf numFmtId="0" fontId="25" fillId="2" borderId="6" xfId="0" applyFont="1" applyFill="1" applyBorder="1" applyAlignment="1">
      <alignment horizontal="right"/>
    </xf>
    <xf numFmtId="0" fontId="40" fillId="4" borderId="6" xfId="0" applyFont="1" applyFill="1" applyBorder="1" applyAlignment="1">
      <alignment horizontal="right" vertical="center"/>
    </xf>
    <xf numFmtId="0" fontId="15" fillId="4" borderId="5" xfId="0" applyFont="1" applyFill="1" applyBorder="1" applyAlignment="1">
      <alignment horizontal="right"/>
    </xf>
    <xf numFmtId="0" fontId="19" fillId="6" borderId="19" xfId="7" applyFont="1" applyFill="1" applyBorder="1" applyAlignment="1">
      <alignment horizontal="right" wrapText="1"/>
    </xf>
    <xf numFmtId="0" fontId="19" fillId="2" borderId="19" xfId="7" applyFont="1" applyFill="1" applyBorder="1" applyAlignment="1">
      <alignment horizontal="right" wrapText="1"/>
    </xf>
    <xf numFmtId="0" fontId="47" fillId="10" borderId="19" xfId="0" applyFont="1" applyFill="1" applyBorder="1" applyAlignment="1">
      <alignment horizontal="right"/>
    </xf>
    <xf numFmtId="0" fontId="4" fillId="2" borderId="6" xfId="0" applyFont="1" applyFill="1" applyBorder="1" applyAlignment="1">
      <alignment horizontal="right" wrapText="1"/>
    </xf>
    <xf numFmtId="0" fontId="8" fillId="0" borderId="19" xfId="0" applyFont="1" applyBorder="1" applyAlignment="1">
      <alignment horizontal="right"/>
    </xf>
    <xf numFmtId="0" fontId="8" fillId="7" borderId="6" xfId="0" applyFont="1" applyFill="1" applyBorder="1" applyAlignment="1">
      <alignment horizontal="right" wrapText="1"/>
    </xf>
    <xf numFmtId="0" fontId="3" fillId="2" borderId="19" xfId="0" applyFont="1" applyFill="1" applyBorder="1" applyAlignment="1">
      <alignment horizontal="right" wrapText="1"/>
    </xf>
    <xf numFmtId="0" fontId="18" fillId="4" borderId="3" xfId="0" applyFont="1" applyFill="1" applyBorder="1" applyAlignment="1">
      <alignment horizontal="center" vertical="center" wrapText="1"/>
    </xf>
    <xf numFmtId="0" fontId="21" fillId="6" borderId="1" xfId="0" applyFont="1" applyFill="1" applyBorder="1" applyAlignment="1">
      <alignment horizontal="left" vertical="center" wrapText="1"/>
    </xf>
    <xf numFmtId="0" fontId="21" fillId="6" borderId="2" xfId="0" applyFont="1" applyFill="1" applyBorder="1" applyAlignment="1">
      <alignment horizontal="left" vertical="center" wrapText="1"/>
    </xf>
    <xf numFmtId="0" fontId="21" fillId="6" borderId="3" xfId="0" applyFont="1" applyFill="1" applyBorder="1" applyAlignment="1">
      <alignment horizontal="left" vertical="center" wrapText="1"/>
    </xf>
    <xf numFmtId="0" fontId="18" fillId="4" borderId="9"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1" fillId="5" borderId="2" xfId="0" applyFont="1" applyFill="1" applyBorder="1" applyAlignment="1">
      <alignment horizontal="center" vertical="center" wrapText="1"/>
    </xf>
    <xf numFmtId="0" fontId="21" fillId="5" borderId="3" xfId="0" applyFont="1" applyFill="1" applyBorder="1" applyAlignment="1">
      <alignment horizontal="center" vertical="center" wrapText="1"/>
    </xf>
    <xf numFmtId="0" fontId="19" fillId="5" borderId="20" xfId="0" applyFont="1" applyFill="1" applyBorder="1" applyAlignment="1">
      <alignment horizontal="center" vertical="top" wrapText="1"/>
    </xf>
    <xf numFmtId="0" fontId="19" fillId="5" borderId="29" xfId="0" applyFont="1" applyFill="1" applyBorder="1" applyAlignment="1">
      <alignment horizontal="center" vertical="top" wrapText="1"/>
    </xf>
    <xf numFmtId="0" fontId="19" fillId="5" borderId="21" xfId="0" applyFont="1" applyFill="1" applyBorder="1" applyAlignment="1">
      <alignment horizontal="center" vertical="top" wrapText="1"/>
    </xf>
    <xf numFmtId="0" fontId="19" fillId="6" borderId="17" xfId="0" applyFont="1" applyFill="1" applyBorder="1" applyAlignment="1">
      <alignment horizontal="left" vertical="top" wrapText="1"/>
    </xf>
    <xf numFmtId="0" fontId="19" fillId="6" borderId="19" xfId="0" applyFont="1" applyFill="1" applyBorder="1" applyAlignment="1">
      <alignment horizontal="left" vertical="top" wrapText="1"/>
    </xf>
    <xf numFmtId="0" fontId="19" fillId="6" borderId="18" xfId="0" applyFont="1" applyFill="1" applyBorder="1" applyAlignment="1">
      <alignment horizontal="left" vertical="top" wrapText="1"/>
    </xf>
    <xf numFmtId="0" fontId="0" fillId="0" borderId="5" xfId="0" applyBorder="1" applyAlignment="1">
      <alignment horizontal="center"/>
    </xf>
    <xf numFmtId="0" fontId="19" fillId="2" borderId="17" xfId="0" applyFont="1" applyFill="1" applyBorder="1" applyAlignment="1">
      <alignment horizontal="center" wrapText="1"/>
    </xf>
    <xf numFmtId="0" fontId="19" fillId="2" borderId="19" xfId="0" applyFont="1" applyFill="1" applyBorder="1" applyAlignment="1">
      <alignment horizontal="center" wrapText="1"/>
    </xf>
    <xf numFmtId="0" fontId="19" fillId="2" borderId="18" xfId="0" applyFont="1" applyFill="1" applyBorder="1" applyAlignment="1">
      <alignment horizontal="center" wrapText="1"/>
    </xf>
    <xf numFmtId="0" fontId="0" fillId="2" borderId="0" xfId="0" applyFill="1" applyAlignment="1">
      <alignment horizontal="center"/>
    </xf>
    <xf numFmtId="0" fontId="19" fillId="5" borderId="17" xfId="7" applyFont="1" applyFill="1" applyBorder="1" applyAlignment="1">
      <alignment horizontal="left" vertical="center" wrapText="1"/>
    </xf>
    <xf numFmtId="0" fontId="19" fillId="5" borderId="19" xfId="7" applyFont="1" applyFill="1" applyBorder="1" applyAlignment="1">
      <alignment horizontal="left" vertical="center" wrapText="1"/>
    </xf>
    <xf numFmtId="0" fontId="19" fillId="5" borderId="18" xfId="7" applyFont="1" applyFill="1" applyBorder="1" applyAlignment="1">
      <alignment horizontal="left" vertical="center" wrapText="1"/>
    </xf>
    <xf numFmtId="0" fontId="19" fillId="5" borderId="6" xfId="7" applyFont="1" applyFill="1" applyBorder="1" applyAlignment="1">
      <alignment horizontal="left" vertical="center" wrapText="1"/>
    </xf>
    <xf numFmtId="0" fontId="19" fillId="6" borderId="17" xfId="7" applyFont="1" applyFill="1" applyBorder="1" applyAlignment="1">
      <alignment horizontal="left" vertical="center" wrapText="1"/>
    </xf>
    <xf numFmtId="0" fontId="19" fillId="6" borderId="19" xfId="7" applyFont="1" applyFill="1" applyBorder="1" applyAlignment="1">
      <alignment horizontal="left" vertical="center" wrapText="1"/>
    </xf>
    <xf numFmtId="0" fontId="19" fillId="6" borderId="18" xfId="7" applyFont="1" applyFill="1" applyBorder="1" applyAlignment="1">
      <alignment horizontal="left" vertical="center" wrapText="1"/>
    </xf>
    <xf numFmtId="49" fontId="10" fillId="2" borderId="17" xfId="0" applyNumberFormat="1" applyFont="1" applyFill="1" applyBorder="1" applyAlignment="1" applyProtection="1">
      <alignment horizontal="center"/>
    </xf>
    <xf numFmtId="49" fontId="10" fillId="2" borderId="19" xfId="0" applyNumberFormat="1" applyFont="1" applyFill="1" applyBorder="1" applyAlignment="1" applyProtection="1">
      <alignment horizontal="center"/>
    </xf>
    <xf numFmtId="49" fontId="10" fillId="2" borderId="18" xfId="0" applyNumberFormat="1" applyFont="1" applyFill="1" applyBorder="1" applyAlignment="1" applyProtection="1">
      <alignment horizontal="center"/>
    </xf>
    <xf numFmtId="0" fontId="47" fillId="0" borderId="6" xfId="0" applyFont="1" applyBorder="1" applyAlignment="1">
      <alignment horizontal="center" vertical="center"/>
    </xf>
    <xf numFmtId="0" fontId="47" fillId="8" borderId="6" xfId="0" applyFont="1" applyFill="1" applyBorder="1" applyAlignment="1">
      <alignment horizontal="left"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15" fillId="5" borderId="33"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8" fillId="2" borderId="6" xfId="0" applyFont="1" applyFill="1" applyBorder="1" applyAlignment="1">
      <alignment horizontal="left" vertical="center" wrapText="1"/>
    </xf>
    <xf numFmtId="0" fontId="23" fillId="2" borderId="6" xfId="0" applyFont="1" applyFill="1" applyBorder="1" applyAlignment="1">
      <alignment horizontal="center"/>
    </xf>
    <xf numFmtId="0" fontId="8" fillId="0" borderId="17" xfId="0" applyFont="1" applyBorder="1" applyAlignment="1">
      <alignment horizontal="left" vertical="top" wrapText="1"/>
    </xf>
    <xf numFmtId="0" fontId="8" fillId="0" borderId="19" xfId="0" applyFont="1" applyBorder="1" applyAlignment="1">
      <alignment horizontal="left" vertical="top" wrapText="1"/>
    </xf>
    <xf numFmtId="0" fontId="8" fillId="0" borderId="18" xfId="0" applyFont="1" applyBorder="1" applyAlignment="1">
      <alignment horizontal="left" vertical="top" wrapText="1"/>
    </xf>
    <xf numFmtId="0" fontId="3" fillId="5" borderId="8"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3" fillId="5" borderId="17" xfId="0" applyFont="1" applyFill="1" applyBorder="1" applyAlignment="1">
      <alignment horizontal="center" wrapText="1"/>
    </xf>
    <xf numFmtId="0" fontId="3" fillId="5" borderId="19" xfId="0" applyFont="1" applyFill="1" applyBorder="1" applyAlignment="1">
      <alignment horizontal="center" wrapText="1"/>
    </xf>
    <xf numFmtId="0" fontId="3" fillId="5" borderId="18" xfId="0" applyFont="1" applyFill="1" applyBorder="1" applyAlignment="1">
      <alignment horizontal="center" wrapText="1"/>
    </xf>
    <xf numFmtId="0" fontId="0" fillId="2" borderId="0" xfId="0" applyFill="1" applyAlignment="1">
      <alignment horizontal="center" vertical="center" wrapText="1"/>
    </xf>
    <xf numFmtId="0" fontId="0" fillId="2" borderId="0" xfId="0" applyFill="1" applyAlignment="1">
      <alignment horizontal="center" wrapText="1"/>
    </xf>
    <xf numFmtId="0" fontId="15" fillId="6" borderId="1" xfId="0" applyFont="1" applyFill="1" applyBorder="1" applyAlignment="1">
      <alignment horizontal="left" vertical="center" wrapText="1"/>
    </xf>
    <xf numFmtId="0" fontId="15" fillId="6" borderId="2" xfId="0" applyFont="1" applyFill="1" applyBorder="1" applyAlignment="1">
      <alignment horizontal="left" vertical="center" wrapText="1"/>
    </xf>
    <xf numFmtId="0" fontId="15" fillId="6" borderId="3" xfId="0" applyFont="1" applyFill="1" applyBorder="1" applyAlignment="1">
      <alignment horizontal="left" vertical="center" wrapText="1"/>
    </xf>
    <xf numFmtId="0" fontId="3" fillId="6" borderId="24" xfId="0" applyFont="1" applyFill="1" applyBorder="1" applyAlignment="1">
      <alignment horizontal="left" vertical="center" wrapText="1"/>
    </xf>
    <xf numFmtId="0" fontId="3" fillId="6" borderId="25" xfId="0" applyFont="1" applyFill="1" applyBorder="1" applyAlignment="1">
      <alignment horizontal="left" vertical="center" wrapText="1"/>
    </xf>
    <xf numFmtId="0" fontId="3" fillId="6" borderId="26" xfId="0" applyFont="1" applyFill="1" applyBorder="1" applyAlignment="1">
      <alignment horizontal="left" vertical="center" wrapText="1"/>
    </xf>
    <xf numFmtId="0" fontId="21" fillId="2" borderId="2" xfId="0" applyFont="1" applyFill="1" applyBorder="1" applyAlignment="1">
      <alignment horizontal="center" vertical="center" wrapText="1"/>
    </xf>
    <xf numFmtId="0" fontId="19" fillId="5" borderId="17"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19" fillId="5" borderId="18" xfId="0" applyFont="1" applyFill="1" applyBorder="1" applyAlignment="1">
      <alignment horizontal="center" vertical="center" wrapText="1"/>
    </xf>
    <xf numFmtId="0" fontId="19" fillId="6" borderId="17" xfId="0" applyFont="1" applyFill="1" applyBorder="1" applyAlignment="1">
      <alignment horizontal="left" vertical="center" wrapText="1"/>
    </xf>
    <xf numFmtId="0" fontId="19" fillId="6" borderId="19" xfId="0" applyFont="1" applyFill="1" applyBorder="1" applyAlignment="1">
      <alignment horizontal="left" vertical="center" wrapText="1"/>
    </xf>
    <xf numFmtId="0" fontId="19" fillId="6" borderId="18" xfId="0" applyFont="1" applyFill="1" applyBorder="1" applyAlignment="1">
      <alignment horizontal="left" vertical="center" wrapText="1"/>
    </xf>
    <xf numFmtId="0" fontId="19" fillId="0" borderId="17" xfId="0" applyFont="1" applyBorder="1" applyAlignment="1">
      <alignment horizontal="center" wrapText="1"/>
    </xf>
    <xf numFmtId="0" fontId="19" fillId="0" borderId="19" xfId="0" applyFont="1" applyBorder="1" applyAlignment="1">
      <alignment horizontal="center" wrapText="1"/>
    </xf>
    <xf numFmtId="0" fontId="19" fillId="0" borderId="18" xfId="0" applyFont="1" applyBorder="1" applyAlignment="1">
      <alignment horizontal="center" wrapText="1"/>
    </xf>
    <xf numFmtId="0" fontId="19" fillId="2" borderId="13" xfId="0" applyFont="1" applyFill="1" applyBorder="1" applyAlignment="1">
      <alignment horizontal="center" wrapText="1"/>
    </xf>
    <xf numFmtId="0" fontId="19" fillId="5" borderId="6" xfId="0" applyFont="1" applyFill="1" applyBorder="1" applyAlignment="1">
      <alignment horizontal="center" vertical="center" wrapText="1"/>
    </xf>
    <xf numFmtId="0" fontId="19" fillId="6" borderId="6" xfId="0" applyFont="1" applyFill="1" applyBorder="1" applyAlignment="1">
      <alignment horizontal="left" vertical="center" wrapText="1"/>
    </xf>
    <xf numFmtId="0" fontId="19" fillId="2" borderId="20" xfId="0" applyFont="1" applyFill="1" applyBorder="1" applyAlignment="1">
      <alignment horizontal="center" wrapText="1"/>
    </xf>
    <xf numFmtId="0" fontId="19" fillId="2" borderId="29" xfId="0" applyFont="1" applyFill="1" applyBorder="1" applyAlignment="1">
      <alignment horizontal="center" wrapText="1"/>
    </xf>
    <xf numFmtId="0" fontId="19" fillId="2" borderId="21" xfId="0" applyFont="1" applyFill="1" applyBorder="1" applyAlignment="1">
      <alignment horizontal="center" wrapText="1"/>
    </xf>
    <xf numFmtId="0" fontId="19" fillId="5" borderId="17" xfId="0" applyFont="1" applyFill="1" applyBorder="1" applyAlignment="1">
      <alignment horizontal="center" vertical="top" wrapText="1"/>
    </xf>
    <xf numFmtId="0" fontId="19" fillId="5" borderId="19" xfId="0" applyFont="1" applyFill="1" applyBorder="1" applyAlignment="1">
      <alignment horizontal="center" vertical="top" wrapText="1"/>
    </xf>
    <xf numFmtId="0" fontId="19" fillId="5" borderId="18" xfId="0" applyFont="1" applyFill="1" applyBorder="1" applyAlignment="1">
      <alignment horizontal="center" vertical="top"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8" xfId="0" applyFont="1" applyBorder="1" applyAlignment="1">
      <alignment horizontal="center" vertical="center" wrapText="1"/>
    </xf>
    <xf numFmtId="0" fontId="19" fillId="5" borderId="36" xfId="0" applyFont="1" applyFill="1" applyBorder="1" applyAlignment="1">
      <alignment horizontal="center" vertical="top" wrapText="1"/>
    </xf>
    <xf numFmtId="0" fontId="19" fillId="5" borderId="28" xfId="0" applyFont="1" applyFill="1" applyBorder="1" applyAlignment="1">
      <alignment horizontal="center" vertical="top" wrapText="1"/>
    </xf>
    <xf numFmtId="0" fontId="19" fillId="5" borderId="37" xfId="0" applyFont="1" applyFill="1" applyBorder="1" applyAlignment="1">
      <alignment horizontal="center" vertical="top" wrapText="1"/>
    </xf>
    <xf numFmtId="0" fontId="21" fillId="6" borderId="17" xfId="0" applyFont="1" applyFill="1" applyBorder="1" applyAlignment="1">
      <alignment horizontal="left" vertical="top" wrapText="1"/>
    </xf>
    <xf numFmtId="0" fontId="21" fillId="6" borderId="19" xfId="0" applyFont="1" applyFill="1" applyBorder="1" applyAlignment="1">
      <alignment horizontal="left" vertical="top" wrapText="1"/>
    </xf>
    <xf numFmtId="0" fontId="21" fillId="6" borderId="18" xfId="0" applyFont="1" applyFill="1" applyBorder="1" applyAlignment="1">
      <alignment horizontal="left" vertical="top" wrapText="1"/>
    </xf>
    <xf numFmtId="0" fontId="21" fillId="5" borderId="32" xfId="0" applyFont="1" applyFill="1" applyBorder="1" applyAlignment="1">
      <alignment horizontal="center" vertical="center" wrapText="1"/>
    </xf>
    <xf numFmtId="0" fontId="21" fillId="5" borderId="5" xfId="0" applyFont="1" applyFill="1" applyBorder="1" applyAlignment="1">
      <alignment horizontal="center" vertical="center" wrapText="1"/>
    </xf>
    <xf numFmtId="0" fontId="21" fillId="5" borderId="4" xfId="0" applyFont="1" applyFill="1" applyBorder="1" applyAlignment="1">
      <alignment horizontal="center" vertical="center" wrapText="1"/>
    </xf>
    <xf numFmtId="0" fontId="19" fillId="6" borderId="17" xfId="4" applyFont="1" applyFill="1" applyBorder="1" applyAlignment="1">
      <alignment horizontal="left"/>
    </xf>
    <xf numFmtId="0" fontId="19" fillId="6" borderId="19" xfId="4" applyFont="1" applyFill="1" applyBorder="1" applyAlignment="1">
      <alignment horizontal="left"/>
    </xf>
    <xf numFmtId="0" fontId="19" fillId="6" borderId="18" xfId="4" applyFont="1" applyFill="1" applyBorder="1" applyAlignment="1">
      <alignment horizontal="left"/>
    </xf>
    <xf numFmtId="0" fontId="19" fillId="6" borderId="24" xfId="4" applyFont="1" applyFill="1" applyBorder="1" applyAlignment="1">
      <alignment horizontal="left" vertical="center"/>
    </xf>
    <xf numFmtId="0" fontId="19" fillId="6" borderId="25" xfId="4" applyFont="1" applyFill="1" applyBorder="1" applyAlignment="1">
      <alignment horizontal="left" vertical="center"/>
    </xf>
    <xf numFmtId="0" fontId="19" fillId="6" borderId="26" xfId="4" applyFont="1" applyFill="1" applyBorder="1" applyAlignment="1">
      <alignment horizontal="left" vertical="center"/>
    </xf>
    <xf numFmtId="0" fontId="42" fillId="6" borderId="1" xfId="4" applyFont="1" applyFill="1" applyBorder="1" applyAlignment="1">
      <alignment horizontal="left" vertical="center" wrapText="1"/>
    </xf>
    <xf numFmtId="0" fontId="42" fillId="6" borderId="2" xfId="4" applyFont="1" applyFill="1" applyBorder="1" applyAlignment="1">
      <alignment horizontal="left" vertical="center" wrapText="1"/>
    </xf>
    <xf numFmtId="0" fontId="42" fillId="6" borderId="3" xfId="4" applyFont="1" applyFill="1" applyBorder="1" applyAlignment="1">
      <alignment horizontal="left" vertical="center" wrapText="1"/>
    </xf>
    <xf numFmtId="0" fontId="19" fillId="6" borderId="1" xfId="4" applyFont="1" applyFill="1" applyBorder="1" applyAlignment="1">
      <alignment horizontal="center"/>
    </xf>
    <xf numFmtId="0" fontId="19" fillId="6" borderId="2" xfId="4" applyFont="1" applyFill="1" applyBorder="1" applyAlignment="1">
      <alignment horizontal="center"/>
    </xf>
    <xf numFmtId="0" fontId="19" fillId="6" borderId="3" xfId="4" applyFont="1" applyFill="1" applyBorder="1" applyAlignment="1">
      <alignment horizontal="center"/>
    </xf>
    <xf numFmtId="0" fontId="19" fillId="6" borderId="36" xfId="4" applyFont="1" applyFill="1" applyBorder="1" applyAlignment="1">
      <alignment horizontal="left" vertical="center"/>
    </xf>
    <xf numFmtId="0" fontId="19" fillId="6" borderId="28" xfId="4" applyFont="1" applyFill="1" applyBorder="1" applyAlignment="1">
      <alignment horizontal="left" vertical="center"/>
    </xf>
    <xf numFmtId="0" fontId="19" fillId="6" borderId="37" xfId="4" applyFont="1" applyFill="1" applyBorder="1" applyAlignment="1">
      <alignment horizontal="left" vertical="center"/>
    </xf>
    <xf numFmtId="0" fontId="19" fillId="6" borderId="17" xfId="4" applyFont="1" applyFill="1" applyBorder="1" applyAlignment="1">
      <alignment horizontal="left" wrapText="1"/>
    </xf>
    <xf numFmtId="0" fontId="19" fillId="6" borderId="19" xfId="4" applyFont="1" applyFill="1" applyBorder="1" applyAlignment="1">
      <alignment horizontal="left" wrapText="1"/>
    </xf>
    <xf numFmtId="0" fontId="19" fillId="6" borderId="18" xfId="4" applyFont="1" applyFill="1" applyBorder="1" applyAlignment="1">
      <alignment horizontal="left" wrapText="1"/>
    </xf>
    <xf numFmtId="49" fontId="19" fillId="2" borderId="17" xfId="4" applyNumberFormat="1" applyFont="1" applyFill="1" applyBorder="1" applyAlignment="1">
      <alignment horizontal="center" vertical="center"/>
    </xf>
    <xf numFmtId="49" fontId="19" fillId="2" borderId="19" xfId="4" applyNumberFormat="1" applyFont="1" applyFill="1" applyBorder="1" applyAlignment="1">
      <alignment horizontal="center" vertical="center"/>
    </xf>
    <xf numFmtId="49" fontId="19" fillId="2" borderId="18" xfId="4" applyNumberFormat="1" applyFont="1" applyFill="1" applyBorder="1" applyAlignment="1">
      <alignment horizontal="center" vertical="center"/>
    </xf>
    <xf numFmtId="0" fontId="19" fillId="5" borderId="17" xfId="4" applyFont="1" applyFill="1" applyBorder="1" applyAlignment="1">
      <alignment horizontal="center" vertical="center"/>
    </xf>
    <xf numFmtId="0" fontId="19" fillId="5" borderId="19" xfId="4" applyFont="1" applyFill="1" applyBorder="1" applyAlignment="1">
      <alignment horizontal="center" vertical="center"/>
    </xf>
    <xf numFmtId="0" fontId="19" fillId="5" borderId="18" xfId="4" applyFont="1" applyFill="1" applyBorder="1" applyAlignment="1">
      <alignment horizontal="center" vertical="center"/>
    </xf>
    <xf numFmtId="0" fontId="19" fillId="6" borderId="17" xfId="4" applyFont="1" applyFill="1" applyBorder="1" applyAlignment="1">
      <alignment horizontal="left" vertical="center"/>
    </xf>
    <xf numFmtId="0" fontId="19" fillId="6" borderId="19" xfId="4" applyFont="1" applyFill="1" applyBorder="1" applyAlignment="1">
      <alignment horizontal="left" vertical="center"/>
    </xf>
    <xf numFmtId="0" fontId="19" fillId="6" borderId="18" xfId="4" applyFont="1" applyFill="1" applyBorder="1" applyAlignment="1">
      <alignment horizontal="left" vertical="center"/>
    </xf>
    <xf numFmtId="49" fontId="8" fillId="0" borderId="25" xfId="4" applyNumberFormat="1" applyFont="1" applyBorder="1" applyAlignment="1">
      <alignment horizontal="center"/>
    </xf>
    <xf numFmtId="49" fontId="19" fillId="2" borderId="17" xfId="4" applyNumberFormat="1" applyFont="1" applyFill="1" applyBorder="1" applyAlignment="1">
      <alignment horizontal="center" vertical="top"/>
    </xf>
    <xf numFmtId="49" fontId="19" fillId="2" borderId="19" xfId="4" applyNumberFormat="1" applyFont="1" applyFill="1" applyBorder="1" applyAlignment="1">
      <alignment horizontal="center" vertical="top"/>
    </xf>
    <xf numFmtId="49" fontId="19" fillId="2" borderId="18" xfId="4" applyNumberFormat="1" applyFont="1" applyFill="1" applyBorder="1" applyAlignment="1">
      <alignment horizontal="center" vertical="top"/>
    </xf>
    <xf numFmtId="0" fontId="19" fillId="5" borderId="17" xfId="4" applyFont="1" applyFill="1" applyBorder="1" applyAlignment="1">
      <alignment horizontal="center" wrapText="1"/>
    </xf>
    <xf numFmtId="0" fontId="19" fillId="5" borderId="19" xfId="4" applyFont="1" applyFill="1" applyBorder="1" applyAlignment="1">
      <alignment horizontal="center" wrapText="1"/>
    </xf>
    <xf numFmtId="0" fontId="19" fillId="5" borderId="18" xfId="4" applyFont="1" applyFill="1" applyBorder="1" applyAlignment="1">
      <alignment horizontal="center" wrapText="1"/>
    </xf>
    <xf numFmtId="0" fontId="19" fillId="5" borderId="17" xfId="4" applyFont="1" applyFill="1" applyBorder="1" applyAlignment="1">
      <alignment horizontal="center"/>
    </xf>
    <xf numFmtId="0" fontId="19" fillId="5" borderId="19" xfId="4" applyFont="1" applyFill="1" applyBorder="1" applyAlignment="1">
      <alignment horizontal="center"/>
    </xf>
    <xf numFmtId="0" fontId="19" fillId="5" borderId="18" xfId="4" applyFont="1" applyFill="1" applyBorder="1" applyAlignment="1">
      <alignment horizontal="center"/>
    </xf>
    <xf numFmtId="0" fontId="8" fillId="0" borderId="17" xfId="4" applyFont="1" applyBorder="1" applyAlignment="1">
      <alignment horizontal="center" vertical="top" wrapText="1"/>
    </xf>
    <xf numFmtId="0" fontId="8" fillId="0" borderId="19" xfId="4" applyFont="1" applyBorder="1" applyAlignment="1">
      <alignment horizontal="center" vertical="top" wrapText="1"/>
    </xf>
    <xf numFmtId="0" fontId="8" fillId="0" borderId="18" xfId="4" applyFont="1" applyBorder="1" applyAlignment="1">
      <alignment horizontal="center" vertical="top" wrapText="1"/>
    </xf>
    <xf numFmtId="0" fontId="18" fillId="5" borderId="36" xfId="0" applyFont="1" applyFill="1" applyBorder="1" applyAlignment="1">
      <alignment horizontal="center" vertical="center" wrapText="1"/>
    </xf>
    <xf numFmtId="0" fontId="18" fillId="5" borderId="28" xfId="0" applyFont="1" applyFill="1" applyBorder="1" applyAlignment="1">
      <alignment horizontal="center" vertical="center" wrapText="1"/>
    </xf>
    <xf numFmtId="0" fontId="15" fillId="4" borderId="9" xfId="0" applyNumberFormat="1" applyFont="1" applyFill="1" applyBorder="1" applyAlignment="1" applyProtection="1">
      <alignment horizontal="center" vertical="center" wrapText="1"/>
    </xf>
    <xf numFmtId="0" fontId="15" fillId="4" borderId="10" xfId="0" applyNumberFormat="1" applyFont="1" applyFill="1" applyBorder="1" applyAlignment="1" applyProtection="1">
      <alignment horizontal="center" vertical="center" wrapText="1"/>
    </xf>
    <xf numFmtId="0" fontId="15" fillId="4" borderId="31" xfId="0" applyNumberFormat="1" applyFont="1" applyFill="1" applyBorder="1" applyAlignment="1" applyProtection="1">
      <alignment horizontal="center" vertical="center" wrapText="1"/>
    </xf>
    <xf numFmtId="0" fontId="2" fillId="2" borderId="2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18" fillId="5" borderId="3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1" fillId="6" borderId="1" xfId="4" applyFont="1" applyFill="1" applyBorder="1" applyAlignment="1">
      <alignment horizontal="left" vertical="center"/>
    </xf>
    <xf numFmtId="0" fontId="21" fillId="6" borderId="2" xfId="4" applyFont="1" applyFill="1" applyBorder="1" applyAlignment="1">
      <alignment horizontal="left" vertical="center"/>
    </xf>
    <xf numFmtId="0" fontId="21" fillId="6" borderId="3" xfId="4" applyFont="1" applyFill="1" applyBorder="1" applyAlignment="1">
      <alignment horizontal="left" vertical="center"/>
    </xf>
    <xf numFmtId="0" fontId="21" fillId="6" borderId="1" xfId="4" applyFont="1" applyFill="1" applyBorder="1" applyAlignment="1">
      <alignment horizontal="center" vertical="center"/>
    </xf>
    <xf numFmtId="0" fontId="21" fillId="6" borderId="2" xfId="4" applyFont="1" applyFill="1" applyBorder="1" applyAlignment="1">
      <alignment horizontal="center" vertical="center"/>
    </xf>
    <xf numFmtId="0" fontId="21" fillId="6" borderId="3" xfId="4" applyFont="1" applyFill="1" applyBorder="1" applyAlignment="1">
      <alignment horizontal="center" vertical="center"/>
    </xf>
    <xf numFmtId="0" fontId="21" fillId="6" borderId="1" xfId="4" applyFont="1" applyFill="1" applyBorder="1" applyAlignment="1">
      <alignment horizontal="center"/>
    </xf>
    <xf numFmtId="0" fontId="21" fillId="6" borderId="2" xfId="4" applyFont="1" applyFill="1" applyBorder="1" applyAlignment="1">
      <alignment horizontal="center"/>
    </xf>
    <xf numFmtId="0" fontId="2" fillId="6" borderId="38" xfId="0" applyFont="1" applyFill="1" applyBorder="1" applyAlignment="1">
      <alignment horizontal="left" vertical="center"/>
    </xf>
    <xf numFmtId="0" fontId="2" fillId="6" borderId="23" xfId="0" applyFont="1" applyFill="1" applyBorder="1" applyAlignment="1">
      <alignment horizontal="left" vertical="center"/>
    </xf>
    <xf numFmtId="0" fontId="2" fillId="6" borderId="39" xfId="0" applyFont="1" applyFill="1" applyBorder="1" applyAlignment="1">
      <alignment horizontal="left" vertical="center"/>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3" fillId="5" borderId="8" xfId="0" applyFont="1" applyFill="1" applyBorder="1" applyAlignment="1">
      <alignment horizontal="center" vertical="center"/>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3" fillId="6" borderId="24" xfId="0" applyFont="1" applyFill="1" applyBorder="1" applyAlignment="1">
      <alignment horizontal="left" vertical="center"/>
    </xf>
    <xf numFmtId="0" fontId="3" fillId="6" borderId="25" xfId="0" applyFont="1" applyFill="1" applyBorder="1" applyAlignment="1">
      <alignment horizontal="left" vertical="center"/>
    </xf>
    <xf numFmtId="0" fontId="3" fillId="6" borderId="26" xfId="0" applyFont="1" applyFill="1" applyBorder="1" applyAlignment="1">
      <alignment horizontal="left" vertical="center"/>
    </xf>
    <xf numFmtId="0" fontId="8" fillId="0" borderId="6" xfId="0" applyFont="1" applyBorder="1" applyAlignment="1">
      <alignment horizontal="left" vertical="top" wrapText="1"/>
    </xf>
    <xf numFmtId="0" fontId="4" fillId="0" borderId="17" xfId="0" applyFont="1" applyBorder="1" applyAlignment="1">
      <alignment horizontal="left" vertical="top" wrapText="1"/>
    </xf>
    <xf numFmtId="0" fontId="4" fillId="0" borderId="19" xfId="0" applyFont="1" applyBorder="1" applyAlignment="1">
      <alignment horizontal="left" vertical="top" wrapText="1"/>
    </xf>
    <xf numFmtId="0" fontId="4" fillId="0" borderId="18" xfId="0" applyFont="1" applyBorder="1" applyAlignment="1">
      <alignment horizontal="left" vertical="top" wrapText="1"/>
    </xf>
    <xf numFmtId="0" fontId="25" fillId="2" borderId="17" xfId="0" applyFont="1" applyFill="1" applyBorder="1" applyAlignment="1">
      <alignment horizontal="left" vertical="top" wrapText="1"/>
    </xf>
    <xf numFmtId="0" fontId="25" fillId="2" borderId="19" xfId="0" applyFont="1" applyFill="1" applyBorder="1" applyAlignment="1">
      <alignment horizontal="left" vertical="top" wrapText="1"/>
    </xf>
    <xf numFmtId="0" fontId="25" fillId="2" borderId="18"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19" xfId="0" applyFont="1" applyFill="1" applyBorder="1" applyAlignment="1">
      <alignment horizontal="left" vertical="top" wrapText="1"/>
    </xf>
    <xf numFmtId="0" fontId="10" fillId="0" borderId="18" xfId="0" applyFont="1" applyFill="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7" xfId="0" applyFont="1" applyFill="1" applyBorder="1" applyAlignment="1">
      <alignment horizontal="left" vertical="top" wrapText="1"/>
    </xf>
    <xf numFmtId="0" fontId="8" fillId="0" borderId="19" xfId="0" applyFont="1" applyFill="1" applyBorder="1" applyAlignment="1">
      <alignment horizontal="left" vertical="top" wrapText="1"/>
    </xf>
    <xf numFmtId="0" fontId="8" fillId="0" borderId="18" xfId="0" applyFont="1" applyFill="1" applyBorder="1" applyAlignment="1">
      <alignment horizontal="left" vertical="top" wrapText="1"/>
    </xf>
    <xf numFmtId="0" fontId="42" fillId="6" borderId="2" xfId="0" applyFont="1" applyFill="1" applyBorder="1" applyAlignment="1">
      <alignment horizontal="right" vertical="center"/>
    </xf>
    <xf numFmtId="0" fontId="42" fillId="6" borderId="33" xfId="0" applyFont="1" applyFill="1" applyBorder="1" applyAlignment="1">
      <alignment horizontal="right" vertical="center"/>
    </xf>
    <xf numFmtId="0" fontId="18" fillId="4" borderId="6" xfId="0" applyFont="1" applyFill="1" applyBorder="1" applyAlignment="1">
      <alignment horizontal="center" vertical="center" wrapText="1"/>
    </xf>
    <xf numFmtId="0" fontId="18" fillId="5" borderId="1" xfId="0" applyFont="1" applyFill="1" applyBorder="1" applyAlignment="1">
      <alignment horizontal="center" vertical="center"/>
    </xf>
    <xf numFmtId="0" fontId="18" fillId="5" borderId="2" xfId="0" applyFont="1" applyFill="1" applyBorder="1" applyAlignment="1">
      <alignment horizontal="center" vertical="center"/>
    </xf>
    <xf numFmtId="0" fontId="18" fillId="5" borderId="3" xfId="0" applyFont="1" applyFill="1" applyBorder="1" applyAlignment="1">
      <alignment horizontal="center" vertical="center"/>
    </xf>
    <xf numFmtId="0" fontId="42" fillId="5" borderId="8" xfId="0" applyFont="1" applyFill="1" applyBorder="1" applyAlignment="1">
      <alignment horizontal="center" vertical="center"/>
    </xf>
    <xf numFmtId="0" fontId="8" fillId="0" borderId="20" xfId="0" applyFont="1" applyBorder="1" applyAlignment="1">
      <alignment horizontal="left" vertical="top" wrapText="1"/>
    </xf>
    <xf numFmtId="0" fontId="8" fillId="0" borderId="29" xfId="0" applyFont="1" applyBorder="1" applyAlignment="1">
      <alignment horizontal="left" vertical="top" wrapText="1"/>
    </xf>
    <xf numFmtId="0" fontId="8" fillId="0" borderId="21" xfId="0" applyFont="1" applyBorder="1" applyAlignment="1">
      <alignment horizontal="left" vertical="top" wrapText="1"/>
    </xf>
    <xf numFmtId="0" fontId="2" fillId="6" borderId="1" xfId="0" applyFont="1" applyFill="1" applyBorder="1" applyAlignment="1">
      <alignment horizontal="left" vertical="center"/>
    </xf>
    <xf numFmtId="0" fontId="2" fillId="6" borderId="2" xfId="0" applyFont="1" applyFill="1" applyBorder="1" applyAlignment="1">
      <alignment horizontal="left" vertical="center"/>
    </xf>
    <xf numFmtId="0" fontId="2" fillId="6" borderId="3" xfId="0" applyFont="1" applyFill="1" applyBorder="1" applyAlignment="1">
      <alignment horizontal="left" vertical="center"/>
    </xf>
    <xf numFmtId="0" fontId="19" fillId="5" borderId="6" xfId="0" applyFont="1" applyFill="1" applyBorder="1" applyAlignment="1">
      <alignment horizontal="center" vertical="top" wrapText="1"/>
    </xf>
    <xf numFmtId="0" fontId="19" fillId="6" borderId="20" xfId="0" applyFont="1" applyFill="1" applyBorder="1" applyAlignment="1">
      <alignment horizontal="left" vertical="top" wrapText="1"/>
    </xf>
    <xf numFmtId="0" fontId="19" fillId="6" borderId="29" xfId="0" applyFont="1" applyFill="1" applyBorder="1" applyAlignment="1">
      <alignment horizontal="left" vertical="top" wrapText="1"/>
    </xf>
    <xf numFmtId="0" fontId="19" fillId="6" borderId="21" xfId="0" applyFont="1" applyFill="1" applyBorder="1" applyAlignment="1">
      <alignment horizontal="left" vertical="top" wrapText="1"/>
    </xf>
    <xf numFmtId="0" fontId="19" fillId="6" borderId="17" xfId="0" applyFont="1" applyFill="1" applyBorder="1" applyAlignment="1">
      <alignment horizontal="center" vertical="top"/>
    </xf>
    <xf numFmtId="0" fontId="19" fillId="6" borderId="19" xfId="0" applyFont="1" applyFill="1" applyBorder="1" applyAlignment="1">
      <alignment horizontal="center" vertical="top"/>
    </xf>
    <xf numFmtId="0" fontId="19" fillId="6" borderId="18" xfId="0" applyFont="1" applyFill="1" applyBorder="1" applyAlignment="1">
      <alignment horizontal="center" vertical="top"/>
    </xf>
    <xf numFmtId="0" fontId="19" fillId="6" borderId="6" xfId="0" applyFont="1" applyFill="1" applyBorder="1" applyAlignment="1">
      <alignment horizontal="center" vertical="top" wrapText="1"/>
    </xf>
    <xf numFmtId="0" fontId="42" fillId="6" borderId="12" xfId="0" applyFont="1" applyFill="1" applyBorder="1" applyAlignment="1">
      <alignment horizontal="left" vertical="center"/>
    </xf>
    <xf numFmtId="0" fontId="42" fillId="6" borderId="13" xfId="0" applyFont="1" applyFill="1" applyBorder="1" applyAlignment="1">
      <alignment horizontal="left" vertical="center"/>
    </xf>
    <xf numFmtId="0" fontId="40" fillId="6" borderId="6" xfId="0" applyFont="1" applyFill="1" applyBorder="1" applyAlignment="1">
      <alignment horizontal="left" vertical="center"/>
    </xf>
    <xf numFmtId="0" fontId="40" fillId="4" borderId="6" xfId="0" applyFont="1" applyFill="1" applyBorder="1" applyAlignment="1">
      <alignment horizontal="center" vertical="center" wrapText="1"/>
    </xf>
    <xf numFmtId="0" fontId="39" fillId="0" borderId="0" xfId="0" applyFont="1" applyBorder="1" applyAlignment="1">
      <alignment horizontal="center"/>
    </xf>
    <xf numFmtId="0" fontId="21" fillId="5" borderId="17" xfId="0" applyFont="1" applyFill="1" applyBorder="1" applyAlignment="1">
      <alignment horizontal="center" vertical="center" wrapText="1"/>
    </xf>
    <xf numFmtId="0" fontId="21" fillId="5" borderId="19" xfId="0" applyFont="1" applyFill="1" applyBorder="1" applyAlignment="1">
      <alignment horizontal="center" vertical="center" wrapText="1"/>
    </xf>
    <xf numFmtId="49" fontId="8" fillId="0" borderId="17" xfId="0" applyNumberFormat="1" applyFont="1" applyBorder="1" applyAlignment="1">
      <alignment horizontal="left" wrapText="1"/>
    </xf>
    <xf numFmtId="49" fontId="8" fillId="0" borderId="19" xfId="0" applyNumberFormat="1" applyFont="1" applyBorder="1" applyAlignment="1">
      <alignment horizontal="left" wrapText="1"/>
    </xf>
    <xf numFmtId="49" fontId="8" fillId="0" borderId="18" xfId="0" applyNumberFormat="1" applyFont="1" applyBorder="1" applyAlignment="1">
      <alignment horizontal="left"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3" fillId="2" borderId="5" xfId="0" applyFont="1" applyFill="1" applyBorder="1" applyAlignment="1">
      <alignment horizontal="center" wrapText="1"/>
    </xf>
    <xf numFmtId="0" fontId="10" fillId="0" borderId="15"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5" xfId="0" applyFont="1" applyBorder="1" applyAlignment="1">
      <alignment horizontal="right"/>
    </xf>
    <xf numFmtId="0" fontId="10" fillId="0" borderId="8" xfId="0" applyFont="1" applyBorder="1" applyAlignment="1">
      <alignment horizontal="right"/>
    </xf>
    <xf numFmtId="4" fontId="10" fillId="0" borderId="15" xfId="0" applyNumberFormat="1" applyFont="1" applyBorder="1" applyAlignment="1">
      <alignment horizontal="center"/>
    </xf>
    <xf numFmtId="4" fontId="10" fillId="0" borderId="8" xfId="0" applyNumberFormat="1" applyFont="1" applyBorder="1" applyAlignment="1">
      <alignment horizontal="center"/>
    </xf>
    <xf numFmtId="4" fontId="10" fillId="0" borderId="15" xfId="0" applyNumberFormat="1" applyFont="1" applyBorder="1" applyAlignment="1">
      <alignment horizontal="right"/>
    </xf>
    <xf numFmtId="4" fontId="10" fillId="0" borderId="8" xfId="0" applyNumberFormat="1" applyFont="1" applyBorder="1" applyAlignment="1">
      <alignment horizontal="right"/>
    </xf>
    <xf numFmtId="0" fontId="10" fillId="2" borderId="17" xfId="0" applyFont="1" applyFill="1" applyBorder="1" applyAlignment="1">
      <alignment horizontal="left" vertical="top" wrapText="1"/>
    </xf>
    <xf numFmtId="0" fontId="10" fillId="2" borderId="19" xfId="0" applyFont="1" applyFill="1" applyBorder="1" applyAlignment="1">
      <alignment horizontal="left" vertical="top" wrapText="1"/>
    </xf>
    <xf numFmtId="0" fontId="10" fillId="2" borderId="18" xfId="0" applyFont="1" applyFill="1" applyBorder="1" applyAlignment="1">
      <alignment horizontal="left" vertical="top" wrapText="1"/>
    </xf>
    <xf numFmtId="4" fontId="10" fillId="0" borderId="6" xfId="0" applyNumberFormat="1" applyFont="1" applyBorder="1" applyAlignment="1">
      <alignment horizontal="right"/>
    </xf>
    <xf numFmtId="0" fontId="10" fillId="0" borderId="6" xfId="0" applyFont="1" applyBorder="1" applyAlignment="1">
      <alignment horizontal="right"/>
    </xf>
    <xf numFmtId="4" fontId="10" fillId="0" borderId="6" xfId="0" applyNumberFormat="1" applyFont="1" applyBorder="1" applyAlignment="1">
      <alignment horizontal="center"/>
    </xf>
    <xf numFmtId="0" fontId="2" fillId="4" borderId="9" xfId="0" applyFont="1" applyFill="1" applyBorder="1" applyAlignment="1">
      <alignment horizontal="center"/>
    </xf>
    <xf numFmtId="0" fontId="2" fillId="4" borderId="11" xfId="0" applyFont="1" applyFill="1" applyBorder="1" applyAlignment="1">
      <alignment horizontal="center"/>
    </xf>
    <xf numFmtId="0" fontId="3" fillId="6" borderId="12" xfId="0" applyFont="1" applyFill="1" applyBorder="1" applyAlignment="1">
      <alignment horizontal="left" vertical="center"/>
    </xf>
    <xf numFmtId="0" fontId="3" fillId="6" borderId="13" xfId="0" applyFont="1" applyFill="1" applyBorder="1" applyAlignment="1">
      <alignment horizontal="left" vertical="center"/>
    </xf>
    <xf numFmtId="0" fontId="3" fillId="6" borderId="14" xfId="0" applyFont="1" applyFill="1" applyBorder="1" applyAlignment="1">
      <alignment horizontal="left" vertical="center"/>
    </xf>
    <xf numFmtId="0" fontId="2" fillId="5" borderId="9"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11" xfId="0" applyFont="1" applyFill="1" applyBorder="1" applyAlignment="1">
      <alignment horizontal="center" vertical="center"/>
    </xf>
    <xf numFmtId="0" fontId="2" fillId="2" borderId="0" xfId="0" applyFont="1" applyFill="1" applyBorder="1" applyAlignment="1">
      <alignment horizontal="center" wrapText="1"/>
    </xf>
    <xf numFmtId="0" fontId="2" fillId="2" borderId="30" xfId="0" applyFont="1" applyFill="1" applyBorder="1" applyAlignment="1">
      <alignment horizontal="center" wrapText="1"/>
    </xf>
    <xf numFmtId="4" fontId="4" fillId="2" borderId="6" xfId="0" applyNumberFormat="1" applyFont="1" applyFill="1" applyBorder="1" applyAlignment="1">
      <alignment horizontal="right"/>
    </xf>
    <xf numFmtId="0" fontId="18" fillId="4" borderId="1"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6" borderId="1" xfId="0" applyFont="1" applyFill="1" applyBorder="1" applyAlignment="1">
      <alignment horizontal="center" vertical="center"/>
    </xf>
    <xf numFmtId="0" fontId="18" fillId="6" borderId="3" xfId="0" applyFont="1" applyFill="1" applyBorder="1" applyAlignment="1">
      <alignment horizontal="center" vertical="center"/>
    </xf>
    <xf numFmtId="0" fontId="60" fillId="0" borderId="0" xfId="0" applyFont="1" applyFill="1" applyAlignment="1">
      <alignment horizontal="left"/>
    </xf>
    <xf numFmtId="0" fontId="60" fillId="0" borderId="0" xfId="0" applyFont="1" applyFill="1" applyAlignment="1">
      <alignment horizontal="justify" vertical="center"/>
    </xf>
    <xf numFmtId="0" fontId="61" fillId="0" borderId="0" xfId="6" applyFont="1" applyFill="1" applyAlignment="1">
      <alignment vertical="center"/>
    </xf>
    <xf numFmtId="0" fontId="35" fillId="0" borderId="0" xfId="0" applyFont="1" applyFill="1" applyAlignment="1">
      <alignment horizontal="left" vertical="top"/>
    </xf>
    <xf numFmtId="0" fontId="28" fillId="0" borderId="0" xfId="0" applyFont="1" applyFill="1" applyAlignment="1">
      <alignment horizontal="left" vertical="center"/>
    </xf>
  </cellXfs>
  <cellStyles count="14">
    <cellStyle name="Comma 2" xfId="13" xr:uid="{00000000-0005-0000-0000-000001000000}"/>
    <cellStyle name="Currency 2" xfId="11" xr:uid="{00000000-0005-0000-0000-000003000000}"/>
    <cellStyle name="Excel Built-in Calculation" xfId="9" xr:uid="{00000000-0005-0000-0000-000004000000}"/>
    <cellStyle name="Hiperveza" xfId="6" builtinId="8"/>
    <cellStyle name="Normal 2" xfId="4" xr:uid="{00000000-0005-0000-0000-000007000000}"/>
    <cellStyle name="Normal 2 2" xfId="10" xr:uid="{00000000-0005-0000-0000-000008000000}"/>
    <cellStyle name="Normal 3" xfId="12" xr:uid="{00000000-0005-0000-0000-000009000000}"/>
    <cellStyle name="Normalno" xfId="0" builtinId="0"/>
    <cellStyle name="Normalno 2 4" xfId="7" xr:uid="{00000000-0005-0000-0000-00000A000000}"/>
    <cellStyle name="Normalno 3" xfId="8" xr:uid="{00000000-0005-0000-0000-00000B000000}"/>
    <cellStyle name="Style 1" xfId="3" xr:uid="{00000000-0005-0000-0000-00000C000000}"/>
    <cellStyle name="Valuta" xfId="1" builtinId="4"/>
    <cellStyle name="Valuta 2" xfId="2" xr:uid="{00000000-0005-0000-0000-00000D000000}"/>
    <cellStyle name="Zarez" xfId="5"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808560</xdr:colOff>
      <xdr:row>12</xdr:row>
      <xdr:rowOff>360</xdr:rowOff>
    </xdr:from>
    <xdr:to>
      <xdr:col>7</xdr:col>
      <xdr:colOff>223200</xdr:colOff>
      <xdr:row>12</xdr:row>
      <xdr:rowOff>263880</xdr:rowOff>
    </xdr:to>
    <xdr:sp macro="" textlink="">
      <xdr:nvSpPr>
        <xdr:cNvPr id="2" name="CustomShape 1">
          <a:extLst>
            <a:ext uri="{FF2B5EF4-FFF2-40B4-BE49-F238E27FC236}">
              <a16:creationId xmlns:a16="http://schemas.microsoft.com/office/drawing/2014/main" id="{00000000-0008-0000-0200-000002000000}"/>
            </a:ext>
          </a:extLst>
        </xdr:cNvPr>
        <xdr:cNvSpPr/>
      </xdr:nvSpPr>
      <xdr:spPr>
        <a:xfrm>
          <a:off x="59806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12</xdr:row>
      <xdr:rowOff>360</xdr:rowOff>
    </xdr:from>
    <xdr:to>
      <xdr:col>7</xdr:col>
      <xdr:colOff>223200</xdr:colOff>
      <xdr:row>12</xdr:row>
      <xdr:rowOff>263880</xdr:rowOff>
    </xdr:to>
    <xdr:sp macro="" textlink="">
      <xdr:nvSpPr>
        <xdr:cNvPr id="3" name="CustomShape 1">
          <a:extLst>
            <a:ext uri="{FF2B5EF4-FFF2-40B4-BE49-F238E27FC236}">
              <a16:creationId xmlns:a16="http://schemas.microsoft.com/office/drawing/2014/main" id="{00000000-0008-0000-0200-000003000000}"/>
            </a:ext>
          </a:extLst>
        </xdr:cNvPr>
        <xdr:cNvSpPr/>
      </xdr:nvSpPr>
      <xdr:spPr>
        <a:xfrm>
          <a:off x="59806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12</xdr:row>
      <xdr:rowOff>360</xdr:rowOff>
    </xdr:from>
    <xdr:to>
      <xdr:col>7</xdr:col>
      <xdr:colOff>223200</xdr:colOff>
      <xdr:row>12</xdr:row>
      <xdr:rowOff>263880</xdr:rowOff>
    </xdr:to>
    <xdr:sp macro="" textlink="">
      <xdr:nvSpPr>
        <xdr:cNvPr id="4" name="CustomShape 1">
          <a:extLst>
            <a:ext uri="{FF2B5EF4-FFF2-40B4-BE49-F238E27FC236}">
              <a16:creationId xmlns:a16="http://schemas.microsoft.com/office/drawing/2014/main" id="{00000000-0008-0000-0200-000004000000}"/>
            </a:ext>
          </a:extLst>
        </xdr:cNvPr>
        <xdr:cNvSpPr/>
      </xdr:nvSpPr>
      <xdr:spPr>
        <a:xfrm>
          <a:off x="59806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12</xdr:row>
      <xdr:rowOff>360</xdr:rowOff>
    </xdr:from>
    <xdr:to>
      <xdr:col>7</xdr:col>
      <xdr:colOff>223200</xdr:colOff>
      <xdr:row>12</xdr:row>
      <xdr:rowOff>263880</xdr:rowOff>
    </xdr:to>
    <xdr:sp macro="" textlink="">
      <xdr:nvSpPr>
        <xdr:cNvPr id="5" name="CustomShape 1">
          <a:extLst>
            <a:ext uri="{FF2B5EF4-FFF2-40B4-BE49-F238E27FC236}">
              <a16:creationId xmlns:a16="http://schemas.microsoft.com/office/drawing/2014/main" id="{00000000-0008-0000-0200-000005000000}"/>
            </a:ext>
          </a:extLst>
        </xdr:cNvPr>
        <xdr:cNvSpPr/>
      </xdr:nvSpPr>
      <xdr:spPr>
        <a:xfrm>
          <a:off x="59806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12</xdr:row>
      <xdr:rowOff>360</xdr:rowOff>
    </xdr:from>
    <xdr:to>
      <xdr:col>7</xdr:col>
      <xdr:colOff>223200</xdr:colOff>
      <xdr:row>12</xdr:row>
      <xdr:rowOff>263880</xdr:rowOff>
    </xdr:to>
    <xdr:sp macro="" textlink="">
      <xdr:nvSpPr>
        <xdr:cNvPr id="6" name="CustomShape 1">
          <a:extLst>
            <a:ext uri="{FF2B5EF4-FFF2-40B4-BE49-F238E27FC236}">
              <a16:creationId xmlns:a16="http://schemas.microsoft.com/office/drawing/2014/main" id="{00000000-0008-0000-0200-000006000000}"/>
            </a:ext>
          </a:extLst>
        </xdr:cNvPr>
        <xdr:cNvSpPr/>
      </xdr:nvSpPr>
      <xdr:spPr>
        <a:xfrm>
          <a:off x="59806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12</xdr:row>
      <xdr:rowOff>360</xdr:rowOff>
    </xdr:from>
    <xdr:to>
      <xdr:col>7</xdr:col>
      <xdr:colOff>223200</xdr:colOff>
      <xdr:row>12</xdr:row>
      <xdr:rowOff>263880</xdr:rowOff>
    </xdr:to>
    <xdr:sp macro="" textlink="">
      <xdr:nvSpPr>
        <xdr:cNvPr id="7" name="CustomShape 1">
          <a:extLst>
            <a:ext uri="{FF2B5EF4-FFF2-40B4-BE49-F238E27FC236}">
              <a16:creationId xmlns:a16="http://schemas.microsoft.com/office/drawing/2014/main" id="{00000000-0008-0000-0200-000007000000}"/>
            </a:ext>
          </a:extLst>
        </xdr:cNvPr>
        <xdr:cNvSpPr/>
      </xdr:nvSpPr>
      <xdr:spPr>
        <a:xfrm>
          <a:off x="59806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12</xdr:row>
      <xdr:rowOff>360</xdr:rowOff>
    </xdr:from>
    <xdr:to>
      <xdr:col>7</xdr:col>
      <xdr:colOff>223200</xdr:colOff>
      <xdr:row>12</xdr:row>
      <xdr:rowOff>263880</xdr:rowOff>
    </xdr:to>
    <xdr:sp macro="" textlink="">
      <xdr:nvSpPr>
        <xdr:cNvPr id="8" name="CustomShape 1">
          <a:extLst>
            <a:ext uri="{FF2B5EF4-FFF2-40B4-BE49-F238E27FC236}">
              <a16:creationId xmlns:a16="http://schemas.microsoft.com/office/drawing/2014/main" id="{00000000-0008-0000-0200-000008000000}"/>
            </a:ext>
          </a:extLst>
        </xdr:cNvPr>
        <xdr:cNvSpPr/>
      </xdr:nvSpPr>
      <xdr:spPr>
        <a:xfrm>
          <a:off x="59806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12</xdr:row>
      <xdr:rowOff>360</xdr:rowOff>
    </xdr:from>
    <xdr:to>
      <xdr:col>7</xdr:col>
      <xdr:colOff>223200</xdr:colOff>
      <xdr:row>12</xdr:row>
      <xdr:rowOff>263880</xdr:rowOff>
    </xdr:to>
    <xdr:sp macro="" textlink="">
      <xdr:nvSpPr>
        <xdr:cNvPr id="9" name="CustomShape 1">
          <a:extLst>
            <a:ext uri="{FF2B5EF4-FFF2-40B4-BE49-F238E27FC236}">
              <a16:creationId xmlns:a16="http://schemas.microsoft.com/office/drawing/2014/main" id="{00000000-0008-0000-0200-000009000000}"/>
            </a:ext>
          </a:extLst>
        </xdr:cNvPr>
        <xdr:cNvSpPr/>
      </xdr:nvSpPr>
      <xdr:spPr>
        <a:xfrm>
          <a:off x="59806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12</xdr:row>
      <xdr:rowOff>360</xdr:rowOff>
    </xdr:from>
    <xdr:to>
      <xdr:col>7</xdr:col>
      <xdr:colOff>223200</xdr:colOff>
      <xdr:row>12</xdr:row>
      <xdr:rowOff>263880</xdr:rowOff>
    </xdr:to>
    <xdr:sp macro="" textlink="">
      <xdr:nvSpPr>
        <xdr:cNvPr id="10" name="CustomShape 1">
          <a:extLst>
            <a:ext uri="{FF2B5EF4-FFF2-40B4-BE49-F238E27FC236}">
              <a16:creationId xmlns:a16="http://schemas.microsoft.com/office/drawing/2014/main" id="{00000000-0008-0000-0200-00000A000000}"/>
            </a:ext>
          </a:extLst>
        </xdr:cNvPr>
        <xdr:cNvSpPr/>
      </xdr:nvSpPr>
      <xdr:spPr>
        <a:xfrm>
          <a:off x="59806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12</xdr:row>
      <xdr:rowOff>360</xdr:rowOff>
    </xdr:from>
    <xdr:to>
      <xdr:col>7</xdr:col>
      <xdr:colOff>223200</xdr:colOff>
      <xdr:row>12</xdr:row>
      <xdr:rowOff>263880</xdr:rowOff>
    </xdr:to>
    <xdr:sp macro="" textlink="">
      <xdr:nvSpPr>
        <xdr:cNvPr id="11" name="CustomShape 1">
          <a:extLst>
            <a:ext uri="{FF2B5EF4-FFF2-40B4-BE49-F238E27FC236}">
              <a16:creationId xmlns:a16="http://schemas.microsoft.com/office/drawing/2014/main" id="{00000000-0008-0000-0200-00000B000000}"/>
            </a:ext>
          </a:extLst>
        </xdr:cNvPr>
        <xdr:cNvSpPr/>
      </xdr:nvSpPr>
      <xdr:spPr>
        <a:xfrm>
          <a:off x="59806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12</xdr:row>
      <xdr:rowOff>360</xdr:rowOff>
    </xdr:from>
    <xdr:to>
      <xdr:col>7</xdr:col>
      <xdr:colOff>223200</xdr:colOff>
      <xdr:row>12</xdr:row>
      <xdr:rowOff>263880</xdr:rowOff>
    </xdr:to>
    <xdr:sp macro="" textlink="">
      <xdr:nvSpPr>
        <xdr:cNvPr id="12" name="CustomShape 1">
          <a:extLst>
            <a:ext uri="{FF2B5EF4-FFF2-40B4-BE49-F238E27FC236}">
              <a16:creationId xmlns:a16="http://schemas.microsoft.com/office/drawing/2014/main" id="{00000000-0008-0000-0200-00000C000000}"/>
            </a:ext>
          </a:extLst>
        </xdr:cNvPr>
        <xdr:cNvSpPr/>
      </xdr:nvSpPr>
      <xdr:spPr>
        <a:xfrm>
          <a:off x="59806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12</xdr:row>
      <xdr:rowOff>360</xdr:rowOff>
    </xdr:from>
    <xdr:to>
      <xdr:col>7</xdr:col>
      <xdr:colOff>223200</xdr:colOff>
      <xdr:row>12</xdr:row>
      <xdr:rowOff>263880</xdr:rowOff>
    </xdr:to>
    <xdr:sp macro="" textlink="">
      <xdr:nvSpPr>
        <xdr:cNvPr id="13" name="CustomShape 1">
          <a:extLst>
            <a:ext uri="{FF2B5EF4-FFF2-40B4-BE49-F238E27FC236}">
              <a16:creationId xmlns:a16="http://schemas.microsoft.com/office/drawing/2014/main" id="{00000000-0008-0000-0200-00000D000000}"/>
            </a:ext>
          </a:extLst>
        </xdr:cNvPr>
        <xdr:cNvSpPr/>
      </xdr:nvSpPr>
      <xdr:spPr>
        <a:xfrm>
          <a:off x="59806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12</xdr:row>
      <xdr:rowOff>360</xdr:rowOff>
    </xdr:from>
    <xdr:to>
      <xdr:col>7</xdr:col>
      <xdr:colOff>223200</xdr:colOff>
      <xdr:row>12</xdr:row>
      <xdr:rowOff>263880</xdr:rowOff>
    </xdr:to>
    <xdr:sp macro="" textlink="">
      <xdr:nvSpPr>
        <xdr:cNvPr id="14" name="CustomShape 1">
          <a:extLst>
            <a:ext uri="{FF2B5EF4-FFF2-40B4-BE49-F238E27FC236}">
              <a16:creationId xmlns:a16="http://schemas.microsoft.com/office/drawing/2014/main" id="{00000000-0008-0000-0200-00000E000000}"/>
            </a:ext>
          </a:extLst>
        </xdr:cNvPr>
        <xdr:cNvSpPr/>
      </xdr:nvSpPr>
      <xdr:spPr>
        <a:xfrm>
          <a:off x="59806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12</xdr:row>
      <xdr:rowOff>360</xdr:rowOff>
    </xdr:from>
    <xdr:to>
      <xdr:col>7</xdr:col>
      <xdr:colOff>223200</xdr:colOff>
      <xdr:row>12</xdr:row>
      <xdr:rowOff>263880</xdr:rowOff>
    </xdr:to>
    <xdr:sp macro="" textlink="">
      <xdr:nvSpPr>
        <xdr:cNvPr id="15" name="CustomShape 1">
          <a:extLst>
            <a:ext uri="{FF2B5EF4-FFF2-40B4-BE49-F238E27FC236}">
              <a16:creationId xmlns:a16="http://schemas.microsoft.com/office/drawing/2014/main" id="{00000000-0008-0000-0200-00000F000000}"/>
            </a:ext>
          </a:extLst>
        </xdr:cNvPr>
        <xdr:cNvSpPr/>
      </xdr:nvSpPr>
      <xdr:spPr>
        <a:xfrm>
          <a:off x="59806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12</xdr:row>
      <xdr:rowOff>360</xdr:rowOff>
    </xdr:from>
    <xdr:to>
      <xdr:col>7</xdr:col>
      <xdr:colOff>223200</xdr:colOff>
      <xdr:row>12</xdr:row>
      <xdr:rowOff>263880</xdr:rowOff>
    </xdr:to>
    <xdr:sp macro="" textlink="">
      <xdr:nvSpPr>
        <xdr:cNvPr id="16" name="CustomShape 1">
          <a:extLst>
            <a:ext uri="{FF2B5EF4-FFF2-40B4-BE49-F238E27FC236}">
              <a16:creationId xmlns:a16="http://schemas.microsoft.com/office/drawing/2014/main" id="{00000000-0008-0000-0200-000010000000}"/>
            </a:ext>
          </a:extLst>
        </xdr:cNvPr>
        <xdr:cNvSpPr/>
      </xdr:nvSpPr>
      <xdr:spPr>
        <a:xfrm>
          <a:off x="59806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12</xdr:row>
      <xdr:rowOff>360</xdr:rowOff>
    </xdr:from>
    <xdr:to>
      <xdr:col>7</xdr:col>
      <xdr:colOff>223200</xdr:colOff>
      <xdr:row>12</xdr:row>
      <xdr:rowOff>263880</xdr:rowOff>
    </xdr:to>
    <xdr:sp macro="" textlink="">
      <xdr:nvSpPr>
        <xdr:cNvPr id="17" name="CustomShape 1">
          <a:extLst>
            <a:ext uri="{FF2B5EF4-FFF2-40B4-BE49-F238E27FC236}">
              <a16:creationId xmlns:a16="http://schemas.microsoft.com/office/drawing/2014/main" id="{00000000-0008-0000-0200-000011000000}"/>
            </a:ext>
          </a:extLst>
        </xdr:cNvPr>
        <xdr:cNvSpPr/>
      </xdr:nvSpPr>
      <xdr:spPr>
        <a:xfrm>
          <a:off x="59806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12</xdr:row>
      <xdr:rowOff>360</xdr:rowOff>
    </xdr:from>
    <xdr:to>
      <xdr:col>7</xdr:col>
      <xdr:colOff>223200</xdr:colOff>
      <xdr:row>12</xdr:row>
      <xdr:rowOff>263880</xdr:rowOff>
    </xdr:to>
    <xdr:sp macro="" textlink="">
      <xdr:nvSpPr>
        <xdr:cNvPr id="18" name="CustomShape 1">
          <a:extLst>
            <a:ext uri="{FF2B5EF4-FFF2-40B4-BE49-F238E27FC236}">
              <a16:creationId xmlns:a16="http://schemas.microsoft.com/office/drawing/2014/main" id="{00000000-0008-0000-0200-000012000000}"/>
            </a:ext>
          </a:extLst>
        </xdr:cNvPr>
        <xdr:cNvSpPr/>
      </xdr:nvSpPr>
      <xdr:spPr>
        <a:xfrm>
          <a:off x="59806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12</xdr:row>
      <xdr:rowOff>360</xdr:rowOff>
    </xdr:from>
    <xdr:to>
      <xdr:col>7</xdr:col>
      <xdr:colOff>223200</xdr:colOff>
      <xdr:row>12</xdr:row>
      <xdr:rowOff>263880</xdr:rowOff>
    </xdr:to>
    <xdr:sp macro="" textlink="">
      <xdr:nvSpPr>
        <xdr:cNvPr id="19" name="CustomShape 1">
          <a:extLst>
            <a:ext uri="{FF2B5EF4-FFF2-40B4-BE49-F238E27FC236}">
              <a16:creationId xmlns:a16="http://schemas.microsoft.com/office/drawing/2014/main" id="{00000000-0008-0000-0200-000013000000}"/>
            </a:ext>
          </a:extLst>
        </xdr:cNvPr>
        <xdr:cNvSpPr/>
      </xdr:nvSpPr>
      <xdr:spPr>
        <a:xfrm>
          <a:off x="59806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12</xdr:row>
      <xdr:rowOff>360</xdr:rowOff>
    </xdr:from>
    <xdr:to>
      <xdr:col>7</xdr:col>
      <xdr:colOff>223200</xdr:colOff>
      <xdr:row>12</xdr:row>
      <xdr:rowOff>263880</xdr:rowOff>
    </xdr:to>
    <xdr:sp macro="" textlink="">
      <xdr:nvSpPr>
        <xdr:cNvPr id="20" name="CustomShape 1">
          <a:extLst>
            <a:ext uri="{FF2B5EF4-FFF2-40B4-BE49-F238E27FC236}">
              <a16:creationId xmlns:a16="http://schemas.microsoft.com/office/drawing/2014/main" id="{00000000-0008-0000-0200-000014000000}"/>
            </a:ext>
          </a:extLst>
        </xdr:cNvPr>
        <xdr:cNvSpPr/>
      </xdr:nvSpPr>
      <xdr:spPr>
        <a:xfrm>
          <a:off x="59806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12</xdr:row>
      <xdr:rowOff>360</xdr:rowOff>
    </xdr:from>
    <xdr:to>
      <xdr:col>7</xdr:col>
      <xdr:colOff>223200</xdr:colOff>
      <xdr:row>12</xdr:row>
      <xdr:rowOff>263880</xdr:rowOff>
    </xdr:to>
    <xdr:sp macro="" textlink="">
      <xdr:nvSpPr>
        <xdr:cNvPr id="21" name="CustomShape 1">
          <a:extLst>
            <a:ext uri="{FF2B5EF4-FFF2-40B4-BE49-F238E27FC236}">
              <a16:creationId xmlns:a16="http://schemas.microsoft.com/office/drawing/2014/main" id="{00000000-0008-0000-0200-000015000000}"/>
            </a:ext>
          </a:extLst>
        </xdr:cNvPr>
        <xdr:cNvSpPr/>
      </xdr:nvSpPr>
      <xdr:spPr>
        <a:xfrm>
          <a:off x="59806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12</xdr:row>
      <xdr:rowOff>360</xdr:rowOff>
    </xdr:from>
    <xdr:to>
      <xdr:col>7</xdr:col>
      <xdr:colOff>223200</xdr:colOff>
      <xdr:row>12</xdr:row>
      <xdr:rowOff>263880</xdr:rowOff>
    </xdr:to>
    <xdr:sp macro="" textlink="">
      <xdr:nvSpPr>
        <xdr:cNvPr id="22" name="CustomShape 1">
          <a:extLst>
            <a:ext uri="{FF2B5EF4-FFF2-40B4-BE49-F238E27FC236}">
              <a16:creationId xmlns:a16="http://schemas.microsoft.com/office/drawing/2014/main" id="{00000000-0008-0000-0200-000016000000}"/>
            </a:ext>
          </a:extLst>
        </xdr:cNvPr>
        <xdr:cNvSpPr/>
      </xdr:nvSpPr>
      <xdr:spPr>
        <a:xfrm>
          <a:off x="59806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12</xdr:row>
      <xdr:rowOff>360</xdr:rowOff>
    </xdr:from>
    <xdr:to>
      <xdr:col>7</xdr:col>
      <xdr:colOff>223200</xdr:colOff>
      <xdr:row>12</xdr:row>
      <xdr:rowOff>263880</xdr:rowOff>
    </xdr:to>
    <xdr:sp macro="" textlink="">
      <xdr:nvSpPr>
        <xdr:cNvPr id="23" name="CustomShape 1">
          <a:extLst>
            <a:ext uri="{FF2B5EF4-FFF2-40B4-BE49-F238E27FC236}">
              <a16:creationId xmlns:a16="http://schemas.microsoft.com/office/drawing/2014/main" id="{00000000-0008-0000-0200-000017000000}"/>
            </a:ext>
          </a:extLst>
        </xdr:cNvPr>
        <xdr:cNvSpPr/>
      </xdr:nvSpPr>
      <xdr:spPr>
        <a:xfrm>
          <a:off x="59806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12</xdr:row>
      <xdr:rowOff>360</xdr:rowOff>
    </xdr:from>
    <xdr:to>
      <xdr:col>7</xdr:col>
      <xdr:colOff>223200</xdr:colOff>
      <xdr:row>12</xdr:row>
      <xdr:rowOff>263880</xdr:rowOff>
    </xdr:to>
    <xdr:sp macro="" textlink="">
      <xdr:nvSpPr>
        <xdr:cNvPr id="24" name="CustomShape 1">
          <a:extLst>
            <a:ext uri="{FF2B5EF4-FFF2-40B4-BE49-F238E27FC236}">
              <a16:creationId xmlns:a16="http://schemas.microsoft.com/office/drawing/2014/main" id="{00000000-0008-0000-0200-000018000000}"/>
            </a:ext>
          </a:extLst>
        </xdr:cNvPr>
        <xdr:cNvSpPr/>
      </xdr:nvSpPr>
      <xdr:spPr>
        <a:xfrm>
          <a:off x="59806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12</xdr:row>
      <xdr:rowOff>360</xdr:rowOff>
    </xdr:from>
    <xdr:to>
      <xdr:col>7</xdr:col>
      <xdr:colOff>223200</xdr:colOff>
      <xdr:row>12</xdr:row>
      <xdr:rowOff>263880</xdr:rowOff>
    </xdr:to>
    <xdr:sp macro="" textlink="">
      <xdr:nvSpPr>
        <xdr:cNvPr id="25" name="CustomShape 1">
          <a:extLst>
            <a:ext uri="{FF2B5EF4-FFF2-40B4-BE49-F238E27FC236}">
              <a16:creationId xmlns:a16="http://schemas.microsoft.com/office/drawing/2014/main" id="{00000000-0008-0000-0200-000019000000}"/>
            </a:ext>
          </a:extLst>
        </xdr:cNvPr>
        <xdr:cNvSpPr/>
      </xdr:nvSpPr>
      <xdr:spPr>
        <a:xfrm>
          <a:off x="59806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12</xdr:row>
      <xdr:rowOff>360</xdr:rowOff>
    </xdr:from>
    <xdr:to>
      <xdr:col>7</xdr:col>
      <xdr:colOff>223200</xdr:colOff>
      <xdr:row>12</xdr:row>
      <xdr:rowOff>263880</xdr:rowOff>
    </xdr:to>
    <xdr:sp macro="" textlink="">
      <xdr:nvSpPr>
        <xdr:cNvPr id="26" name="CustomShape 1">
          <a:extLst>
            <a:ext uri="{FF2B5EF4-FFF2-40B4-BE49-F238E27FC236}">
              <a16:creationId xmlns:a16="http://schemas.microsoft.com/office/drawing/2014/main" id="{00000000-0008-0000-0200-00001A000000}"/>
            </a:ext>
          </a:extLst>
        </xdr:cNvPr>
        <xdr:cNvSpPr/>
      </xdr:nvSpPr>
      <xdr:spPr>
        <a:xfrm>
          <a:off x="59806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12</xdr:row>
      <xdr:rowOff>360</xdr:rowOff>
    </xdr:from>
    <xdr:to>
      <xdr:col>7</xdr:col>
      <xdr:colOff>223200</xdr:colOff>
      <xdr:row>12</xdr:row>
      <xdr:rowOff>263880</xdr:rowOff>
    </xdr:to>
    <xdr:sp macro="" textlink="">
      <xdr:nvSpPr>
        <xdr:cNvPr id="27" name="CustomShape 1">
          <a:extLst>
            <a:ext uri="{FF2B5EF4-FFF2-40B4-BE49-F238E27FC236}">
              <a16:creationId xmlns:a16="http://schemas.microsoft.com/office/drawing/2014/main" id="{00000000-0008-0000-0200-00001B000000}"/>
            </a:ext>
          </a:extLst>
        </xdr:cNvPr>
        <xdr:cNvSpPr/>
      </xdr:nvSpPr>
      <xdr:spPr>
        <a:xfrm>
          <a:off x="59806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12</xdr:row>
      <xdr:rowOff>360</xdr:rowOff>
    </xdr:from>
    <xdr:to>
      <xdr:col>7</xdr:col>
      <xdr:colOff>223200</xdr:colOff>
      <xdr:row>12</xdr:row>
      <xdr:rowOff>263880</xdr:rowOff>
    </xdr:to>
    <xdr:sp macro="" textlink="">
      <xdr:nvSpPr>
        <xdr:cNvPr id="28" name="CustomShape 1">
          <a:extLst>
            <a:ext uri="{FF2B5EF4-FFF2-40B4-BE49-F238E27FC236}">
              <a16:creationId xmlns:a16="http://schemas.microsoft.com/office/drawing/2014/main" id="{00000000-0008-0000-0200-00001C000000}"/>
            </a:ext>
          </a:extLst>
        </xdr:cNvPr>
        <xdr:cNvSpPr/>
      </xdr:nvSpPr>
      <xdr:spPr>
        <a:xfrm>
          <a:off x="59806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12</xdr:row>
      <xdr:rowOff>360</xdr:rowOff>
    </xdr:from>
    <xdr:to>
      <xdr:col>7</xdr:col>
      <xdr:colOff>223200</xdr:colOff>
      <xdr:row>12</xdr:row>
      <xdr:rowOff>263880</xdr:rowOff>
    </xdr:to>
    <xdr:sp macro="" textlink="">
      <xdr:nvSpPr>
        <xdr:cNvPr id="29" name="CustomShape 1">
          <a:extLst>
            <a:ext uri="{FF2B5EF4-FFF2-40B4-BE49-F238E27FC236}">
              <a16:creationId xmlns:a16="http://schemas.microsoft.com/office/drawing/2014/main" id="{00000000-0008-0000-0200-00001D000000}"/>
            </a:ext>
          </a:extLst>
        </xdr:cNvPr>
        <xdr:cNvSpPr/>
      </xdr:nvSpPr>
      <xdr:spPr>
        <a:xfrm>
          <a:off x="59806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12</xdr:row>
      <xdr:rowOff>360</xdr:rowOff>
    </xdr:from>
    <xdr:to>
      <xdr:col>7</xdr:col>
      <xdr:colOff>223200</xdr:colOff>
      <xdr:row>12</xdr:row>
      <xdr:rowOff>270720</xdr:rowOff>
    </xdr:to>
    <xdr:sp macro="" textlink="">
      <xdr:nvSpPr>
        <xdr:cNvPr id="30" name="CustomShape 1">
          <a:extLst>
            <a:ext uri="{FF2B5EF4-FFF2-40B4-BE49-F238E27FC236}">
              <a16:creationId xmlns:a16="http://schemas.microsoft.com/office/drawing/2014/main" id="{00000000-0008-0000-0200-00001E000000}"/>
            </a:ext>
          </a:extLst>
        </xdr:cNvPr>
        <xdr:cNvSpPr/>
      </xdr:nvSpPr>
      <xdr:spPr>
        <a:xfrm>
          <a:off x="5980635" y="1867260"/>
          <a:ext cx="833865"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12</xdr:row>
      <xdr:rowOff>360</xdr:rowOff>
    </xdr:from>
    <xdr:to>
      <xdr:col>7</xdr:col>
      <xdr:colOff>223200</xdr:colOff>
      <xdr:row>12</xdr:row>
      <xdr:rowOff>263880</xdr:rowOff>
    </xdr:to>
    <xdr:sp macro="" textlink="">
      <xdr:nvSpPr>
        <xdr:cNvPr id="31" name="CustomShape 1">
          <a:extLst>
            <a:ext uri="{FF2B5EF4-FFF2-40B4-BE49-F238E27FC236}">
              <a16:creationId xmlns:a16="http://schemas.microsoft.com/office/drawing/2014/main" id="{00000000-0008-0000-0200-00001F000000}"/>
            </a:ext>
          </a:extLst>
        </xdr:cNvPr>
        <xdr:cNvSpPr/>
      </xdr:nvSpPr>
      <xdr:spPr>
        <a:xfrm>
          <a:off x="59806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12</xdr:row>
      <xdr:rowOff>360</xdr:rowOff>
    </xdr:from>
    <xdr:to>
      <xdr:col>7</xdr:col>
      <xdr:colOff>223200</xdr:colOff>
      <xdr:row>12</xdr:row>
      <xdr:rowOff>263880</xdr:rowOff>
    </xdr:to>
    <xdr:sp macro="" textlink="">
      <xdr:nvSpPr>
        <xdr:cNvPr id="32" name="CustomShape 1">
          <a:extLst>
            <a:ext uri="{FF2B5EF4-FFF2-40B4-BE49-F238E27FC236}">
              <a16:creationId xmlns:a16="http://schemas.microsoft.com/office/drawing/2014/main" id="{00000000-0008-0000-0200-000020000000}"/>
            </a:ext>
          </a:extLst>
        </xdr:cNvPr>
        <xdr:cNvSpPr/>
      </xdr:nvSpPr>
      <xdr:spPr>
        <a:xfrm>
          <a:off x="59806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12</xdr:row>
      <xdr:rowOff>360</xdr:rowOff>
    </xdr:from>
    <xdr:to>
      <xdr:col>7</xdr:col>
      <xdr:colOff>223200</xdr:colOff>
      <xdr:row>12</xdr:row>
      <xdr:rowOff>270720</xdr:rowOff>
    </xdr:to>
    <xdr:sp macro="" textlink="">
      <xdr:nvSpPr>
        <xdr:cNvPr id="33" name="CustomShape 1">
          <a:extLst>
            <a:ext uri="{FF2B5EF4-FFF2-40B4-BE49-F238E27FC236}">
              <a16:creationId xmlns:a16="http://schemas.microsoft.com/office/drawing/2014/main" id="{00000000-0008-0000-0200-000021000000}"/>
            </a:ext>
          </a:extLst>
        </xdr:cNvPr>
        <xdr:cNvSpPr/>
      </xdr:nvSpPr>
      <xdr:spPr>
        <a:xfrm>
          <a:off x="5980635" y="1867260"/>
          <a:ext cx="833865"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12</xdr:row>
      <xdr:rowOff>360</xdr:rowOff>
    </xdr:from>
    <xdr:to>
      <xdr:col>7</xdr:col>
      <xdr:colOff>223200</xdr:colOff>
      <xdr:row>12</xdr:row>
      <xdr:rowOff>263880</xdr:rowOff>
    </xdr:to>
    <xdr:sp macro="" textlink="">
      <xdr:nvSpPr>
        <xdr:cNvPr id="34" name="CustomShape 1">
          <a:extLst>
            <a:ext uri="{FF2B5EF4-FFF2-40B4-BE49-F238E27FC236}">
              <a16:creationId xmlns:a16="http://schemas.microsoft.com/office/drawing/2014/main" id="{00000000-0008-0000-0200-000022000000}"/>
            </a:ext>
          </a:extLst>
        </xdr:cNvPr>
        <xdr:cNvSpPr/>
      </xdr:nvSpPr>
      <xdr:spPr>
        <a:xfrm>
          <a:off x="59806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12</xdr:row>
      <xdr:rowOff>360</xdr:rowOff>
    </xdr:from>
    <xdr:to>
      <xdr:col>7</xdr:col>
      <xdr:colOff>223200</xdr:colOff>
      <xdr:row>12</xdr:row>
      <xdr:rowOff>263880</xdr:rowOff>
    </xdr:to>
    <xdr:sp macro="" textlink="">
      <xdr:nvSpPr>
        <xdr:cNvPr id="35" name="CustomShape 1">
          <a:extLst>
            <a:ext uri="{FF2B5EF4-FFF2-40B4-BE49-F238E27FC236}">
              <a16:creationId xmlns:a16="http://schemas.microsoft.com/office/drawing/2014/main" id="{00000000-0008-0000-0200-000023000000}"/>
            </a:ext>
          </a:extLst>
        </xdr:cNvPr>
        <xdr:cNvSpPr/>
      </xdr:nvSpPr>
      <xdr:spPr>
        <a:xfrm>
          <a:off x="59806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12</xdr:row>
      <xdr:rowOff>360</xdr:rowOff>
    </xdr:from>
    <xdr:to>
      <xdr:col>7</xdr:col>
      <xdr:colOff>223200</xdr:colOff>
      <xdr:row>12</xdr:row>
      <xdr:rowOff>263880</xdr:rowOff>
    </xdr:to>
    <xdr:sp macro="" textlink="">
      <xdr:nvSpPr>
        <xdr:cNvPr id="36" name="CustomShape 1">
          <a:extLst>
            <a:ext uri="{FF2B5EF4-FFF2-40B4-BE49-F238E27FC236}">
              <a16:creationId xmlns:a16="http://schemas.microsoft.com/office/drawing/2014/main" id="{00000000-0008-0000-0200-000024000000}"/>
            </a:ext>
          </a:extLst>
        </xdr:cNvPr>
        <xdr:cNvSpPr/>
      </xdr:nvSpPr>
      <xdr:spPr>
        <a:xfrm>
          <a:off x="59806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12</xdr:row>
      <xdr:rowOff>360</xdr:rowOff>
    </xdr:from>
    <xdr:to>
      <xdr:col>7</xdr:col>
      <xdr:colOff>223200</xdr:colOff>
      <xdr:row>12</xdr:row>
      <xdr:rowOff>263880</xdr:rowOff>
    </xdr:to>
    <xdr:sp macro="" textlink="">
      <xdr:nvSpPr>
        <xdr:cNvPr id="37" name="CustomShape 1">
          <a:extLst>
            <a:ext uri="{FF2B5EF4-FFF2-40B4-BE49-F238E27FC236}">
              <a16:creationId xmlns:a16="http://schemas.microsoft.com/office/drawing/2014/main" id="{00000000-0008-0000-0200-000025000000}"/>
            </a:ext>
          </a:extLst>
        </xdr:cNvPr>
        <xdr:cNvSpPr/>
      </xdr:nvSpPr>
      <xdr:spPr>
        <a:xfrm>
          <a:off x="59806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12</xdr:row>
      <xdr:rowOff>360</xdr:rowOff>
    </xdr:from>
    <xdr:to>
      <xdr:col>7</xdr:col>
      <xdr:colOff>223200</xdr:colOff>
      <xdr:row>12</xdr:row>
      <xdr:rowOff>263880</xdr:rowOff>
    </xdr:to>
    <xdr:sp macro="" textlink="">
      <xdr:nvSpPr>
        <xdr:cNvPr id="38" name="CustomShape 1">
          <a:extLst>
            <a:ext uri="{FF2B5EF4-FFF2-40B4-BE49-F238E27FC236}">
              <a16:creationId xmlns:a16="http://schemas.microsoft.com/office/drawing/2014/main" id="{00000000-0008-0000-0200-000026000000}"/>
            </a:ext>
          </a:extLst>
        </xdr:cNvPr>
        <xdr:cNvSpPr/>
      </xdr:nvSpPr>
      <xdr:spPr>
        <a:xfrm>
          <a:off x="59806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12</xdr:row>
      <xdr:rowOff>360</xdr:rowOff>
    </xdr:from>
    <xdr:to>
      <xdr:col>7</xdr:col>
      <xdr:colOff>223200</xdr:colOff>
      <xdr:row>12</xdr:row>
      <xdr:rowOff>263880</xdr:rowOff>
    </xdr:to>
    <xdr:sp macro="" textlink="">
      <xdr:nvSpPr>
        <xdr:cNvPr id="39" name="CustomShape 1">
          <a:extLst>
            <a:ext uri="{FF2B5EF4-FFF2-40B4-BE49-F238E27FC236}">
              <a16:creationId xmlns:a16="http://schemas.microsoft.com/office/drawing/2014/main" id="{00000000-0008-0000-0200-000027000000}"/>
            </a:ext>
          </a:extLst>
        </xdr:cNvPr>
        <xdr:cNvSpPr/>
      </xdr:nvSpPr>
      <xdr:spPr>
        <a:xfrm>
          <a:off x="59806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12</xdr:row>
      <xdr:rowOff>360</xdr:rowOff>
    </xdr:from>
    <xdr:to>
      <xdr:col>7</xdr:col>
      <xdr:colOff>223200</xdr:colOff>
      <xdr:row>12</xdr:row>
      <xdr:rowOff>263880</xdr:rowOff>
    </xdr:to>
    <xdr:sp macro="" textlink="">
      <xdr:nvSpPr>
        <xdr:cNvPr id="40" name="CustomShape 1">
          <a:extLst>
            <a:ext uri="{FF2B5EF4-FFF2-40B4-BE49-F238E27FC236}">
              <a16:creationId xmlns:a16="http://schemas.microsoft.com/office/drawing/2014/main" id="{00000000-0008-0000-0200-000028000000}"/>
            </a:ext>
          </a:extLst>
        </xdr:cNvPr>
        <xdr:cNvSpPr/>
      </xdr:nvSpPr>
      <xdr:spPr>
        <a:xfrm>
          <a:off x="59806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12</xdr:row>
      <xdr:rowOff>360</xdr:rowOff>
    </xdr:from>
    <xdr:to>
      <xdr:col>7</xdr:col>
      <xdr:colOff>223200</xdr:colOff>
      <xdr:row>12</xdr:row>
      <xdr:rowOff>263880</xdr:rowOff>
    </xdr:to>
    <xdr:sp macro="" textlink="">
      <xdr:nvSpPr>
        <xdr:cNvPr id="41" name="CustomShape 1">
          <a:extLst>
            <a:ext uri="{FF2B5EF4-FFF2-40B4-BE49-F238E27FC236}">
              <a16:creationId xmlns:a16="http://schemas.microsoft.com/office/drawing/2014/main" id="{00000000-0008-0000-0200-000029000000}"/>
            </a:ext>
          </a:extLst>
        </xdr:cNvPr>
        <xdr:cNvSpPr/>
      </xdr:nvSpPr>
      <xdr:spPr>
        <a:xfrm>
          <a:off x="59806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12</xdr:row>
      <xdr:rowOff>360</xdr:rowOff>
    </xdr:from>
    <xdr:to>
      <xdr:col>7</xdr:col>
      <xdr:colOff>223200</xdr:colOff>
      <xdr:row>12</xdr:row>
      <xdr:rowOff>270720</xdr:rowOff>
    </xdr:to>
    <xdr:sp macro="" textlink="">
      <xdr:nvSpPr>
        <xdr:cNvPr id="42" name="CustomShape 1">
          <a:extLst>
            <a:ext uri="{FF2B5EF4-FFF2-40B4-BE49-F238E27FC236}">
              <a16:creationId xmlns:a16="http://schemas.microsoft.com/office/drawing/2014/main" id="{00000000-0008-0000-0200-00002A000000}"/>
            </a:ext>
          </a:extLst>
        </xdr:cNvPr>
        <xdr:cNvSpPr/>
      </xdr:nvSpPr>
      <xdr:spPr>
        <a:xfrm>
          <a:off x="5980635" y="1867260"/>
          <a:ext cx="833865"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12</xdr:row>
      <xdr:rowOff>360</xdr:rowOff>
    </xdr:from>
    <xdr:to>
      <xdr:col>7</xdr:col>
      <xdr:colOff>223200</xdr:colOff>
      <xdr:row>12</xdr:row>
      <xdr:rowOff>263880</xdr:rowOff>
    </xdr:to>
    <xdr:sp macro="" textlink="">
      <xdr:nvSpPr>
        <xdr:cNvPr id="43" name="CustomShape 1">
          <a:extLst>
            <a:ext uri="{FF2B5EF4-FFF2-40B4-BE49-F238E27FC236}">
              <a16:creationId xmlns:a16="http://schemas.microsoft.com/office/drawing/2014/main" id="{00000000-0008-0000-0200-00002B000000}"/>
            </a:ext>
          </a:extLst>
        </xdr:cNvPr>
        <xdr:cNvSpPr/>
      </xdr:nvSpPr>
      <xdr:spPr>
        <a:xfrm>
          <a:off x="59806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12</xdr:row>
      <xdr:rowOff>360</xdr:rowOff>
    </xdr:from>
    <xdr:to>
      <xdr:col>7</xdr:col>
      <xdr:colOff>223200</xdr:colOff>
      <xdr:row>12</xdr:row>
      <xdr:rowOff>263880</xdr:rowOff>
    </xdr:to>
    <xdr:sp macro="" textlink="">
      <xdr:nvSpPr>
        <xdr:cNvPr id="44" name="CustomShape 1">
          <a:extLst>
            <a:ext uri="{FF2B5EF4-FFF2-40B4-BE49-F238E27FC236}">
              <a16:creationId xmlns:a16="http://schemas.microsoft.com/office/drawing/2014/main" id="{00000000-0008-0000-0200-00002C000000}"/>
            </a:ext>
          </a:extLst>
        </xdr:cNvPr>
        <xdr:cNvSpPr/>
      </xdr:nvSpPr>
      <xdr:spPr>
        <a:xfrm>
          <a:off x="59806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12</xdr:row>
      <xdr:rowOff>360</xdr:rowOff>
    </xdr:from>
    <xdr:to>
      <xdr:col>7</xdr:col>
      <xdr:colOff>223200</xdr:colOff>
      <xdr:row>12</xdr:row>
      <xdr:rowOff>263880</xdr:rowOff>
    </xdr:to>
    <xdr:sp macro="" textlink="">
      <xdr:nvSpPr>
        <xdr:cNvPr id="45" name="CustomShape 1">
          <a:extLst>
            <a:ext uri="{FF2B5EF4-FFF2-40B4-BE49-F238E27FC236}">
              <a16:creationId xmlns:a16="http://schemas.microsoft.com/office/drawing/2014/main" id="{00000000-0008-0000-0200-00002D000000}"/>
            </a:ext>
          </a:extLst>
        </xdr:cNvPr>
        <xdr:cNvSpPr/>
      </xdr:nvSpPr>
      <xdr:spPr>
        <a:xfrm>
          <a:off x="59806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12</xdr:row>
      <xdr:rowOff>360</xdr:rowOff>
    </xdr:from>
    <xdr:to>
      <xdr:col>7</xdr:col>
      <xdr:colOff>223200</xdr:colOff>
      <xdr:row>12</xdr:row>
      <xdr:rowOff>263880</xdr:rowOff>
    </xdr:to>
    <xdr:sp macro="" textlink="">
      <xdr:nvSpPr>
        <xdr:cNvPr id="46" name="CustomShape 1">
          <a:extLst>
            <a:ext uri="{FF2B5EF4-FFF2-40B4-BE49-F238E27FC236}">
              <a16:creationId xmlns:a16="http://schemas.microsoft.com/office/drawing/2014/main" id="{00000000-0008-0000-0200-00002E000000}"/>
            </a:ext>
          </a:extLst>
        </xdr:cNvPr>
        <xdr:cNvSpPr/>
      </xdr:nvSpPr>
      <xdr:spPr>
        <a:xfrm>
          <a:off x="59806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12</xdr:row>
      <xdr:rowOff>360</xdr:rowOff>
    </xdr:from>
    <xdr:to>
      <xdr:col>7</xdr:col>
      <xdr:colOff>223200</xdr:colOff>
      <xdr:row>12</xdr:row>
      <xdr:rowOff>263880</xdr:rowOff>
    </xdr:to>
    <xdr:sp macro="" textlink="">
      <xdr:nvSpPr>
        <xdr:cNvPr id="47" name="CustomShape 1">
          <a:extLst>
            <a:ext uri="{FF2B5EF4-FFF2-40B4-BE49-F238E27FC236}">
              <a16:creationId xmlns:a16="http://schemas.microsoft.com/office/drawing/2014/main" id="{00000000-0008-0000-0200-00002F000000}"/>
            </a:ext>
          </a:extLst>
        </xdr:cNvPr>
        <xdr:cNvSpPr/>
      </xdr:nvSpPr>
      <xdr:spPr>
        <a:xfrm>
          <a:off x="59806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12</xdr:row>
      <xdr:rowOff>360</xdr:rowOff>
    </xdr:from>
    <xdr:to>
      <xdr:col>7</xdr:col>
      <xdr:colOff>127800</xdr:colOff>
      <xdr:row>12</xdr:row>
      <xdr:rowOff>263880</xdr:rowOff>
    </xdr:to>
    <xdr:sp macro="" textlink="">
      <xdr:nvSpPr>
        <xdr:cNvPr id="48" name="CustomShape 1">
          <a:extLst>
            <a:ext uri="{FF2B5EF4-FFF2-40B4-BE49-F238E27FC236}">
              <a16:creationId xmlns:a16="http://schemas.microsoft.com/office/drawing/2014/main" id="{00000000-0008-0000-0200-000030000000}"/>
            </a:ext>
          </a:extLst>
        </xdr:cNvPr>
        <xdr:cNvSpPr/>
      </xdr:nvSpPr>
      <xdr:spPr>
        <a:xfrm>
          <a:off x="58852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12</xdr:row>
      <xdr:rowOff>360</xdr:rowOff>
    </xdr:from>
    <xdr:to>
      <xdr:col>7</xdr:col>
      <xdr:colOff>127800</xdr:colOff>
      <xdr:row>12</xdr:row>
      <xdr:rowOff>263880</xdr:rowOff>
    </xdr:to>
    <xdr:sp macro="" textlink="">
      <xdr:nvSpPr>
        <xdr:cNvPr id="49" name="CustomShape 1">
          <a:extLst>
            <a:ext uri="{FF2B5EF4-FFF2-40B4-BE49-F238E27FC236}">
              <a16:creationId xmlns:a16="http://schemas.microsoft.com/office/drawing/2014/main" id="{00000000-0008-0000-0200-000031000000}"/>
            </a:ext>
          </a:extLst>
        </xdr:cNvPr>
        <xdr:cNvSpPr/>
      </xdr:nvSpPr>
      <xdr:spPr>
        <a:xfrm>
          <a:off x="58852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12</xdr:row>
      <xdr:rowOff>360</xdr:rowOff>
    </xdr:from>
    <xdr:to>
      <xdr:col>7</xdr:col>
      <xdr:colOff>127800</xdr:colOff>
      <xdr:row>12</xdr:row>
      <xdr:rowOff>263880</xdr:rowOff>
    </xdr:to>
    <xdr:sp macro="" textlink="">
      <xdr:nvSpPr>
        <xdr:cNvPr id="50" name="CustomShape 1">
          <a:extLst>
            <a:ext uri="{FF2B5EF4-FFF2-40B4-BE49-F238E27FC236}">
              <a16:creationId xmlns:a16="http://schemas.microsoft.com/office/drawing/2014/main" id="{00000000-0008-0000-0200-000032000000}"/>
            </a:ext>
          </a:extLst>
        </xdr:cNvPr>
        <xdr:cNvSpPr/>
      </xdr:nvSpPr>
      <xdr:spPr>
        <a:xfrm>
          <a:off x="58852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12</xdr:row>
      <xdr:rowOff>360</xdr:rowOff>
    </xdr:from>
    <xdr:to>
      <xdr:col>7</xdr:col>
      <xdr:colOff>127800</xdr:colOff>
      <xdr:row>12</xdr:row>
      <xdr:rowOff>263880</xdr:rowOff>
    </xdr:to>
    <xdr:sp macro="" textlink="">
      <xdr:nvSpPr>
        <xdr:cNvPr id="51" name="CustomShape 1">
          <a:extLst>
            <a:ext uri="{FF2B5EF4-FFF2-40B4-BE49-F238E27FC236}">
              <a16:creationId xmlns:a16="http://schemas.microsoft.com/office/drawing/2014/main" id="{00000000-0008-0000-0200-000033000000}"/>
            </a:ext>
          </a:extLst>
        </xdr:cNvPr>
        <xdr:cNvSpPr/>
      </xdr:nvSpPr>
      <xdr:spPr>
        <a:xfrm>
          <a:off x="5885235" y="1867260"/>
          <a:ext cx="8338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263880</xdr:rowOff>
    </xdr:to>
    <xdr:sp macro="" textlink="">
      <xdr:nvSpPr>
        <xdr:cNvPr id="52" name="CustomShape 1">
          <a:extLst>
            <a:ext uri="{FF2B5EF4-FFF2-40B4-BE49-F238E27FC236}">
              <a16:creationId xmlns:a16="http://schemas.microsoft.com/office/drawing/2014/main" id="{00000000-0008-0000-0200-000034000000}"/>
            </a:ext>
          </a:extLst>
        </xdr:cNvPr>
        <xdr:cNvSpPr/>
      </xdr:nvSpPr>
      <xdr:spPr>
        <a:xfrm>
          <a:off x="94524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263880</xdr:rowOff>
    </xdr:to>
    <xdr:sp macro="" textlink="">
      <xdr:nvSpPr>
        <xdr:cNvPr id="53" name="CustomShape 1">
          <a:extLst>
            <a:ext uri="{FF2B5EF4-FFF2-40B4-BE49-F238E27FC236}">
              <a16:creationId xmlns:a16="http://schemas.microsoft.com/office/drawing/2014/main" id="{00000000-0008-0000-0200-000035000000}"/>
            </a:ext>
          </a:extLst>
        </xdr:cNvPr>
        <xdr:cNvSpPr/>
      </xdr:nvSpPr>
      <xdr:spPr>
        <a:xfrm>
          <a:off x="94524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263880</xdr:rowOff>
    </xdr:to>
    <xdr:sp macro="" textlink="">
      <xdr:nvSpPr>
        <xdr:cNvPr id="54" name="CustomShape 1">
          <a:extLst>
            <a:ext uri="{FF2B5EF4-FFF2-40B4-BE49-F238E27FC236}">
              <a16:creationId xmlns:a16="http://schemas.microsoft.com/office/drawing/2014/main" id="{00000000-0008-0000-0200-000036000000}"/>
            </a:ext>
          </a:extLst>
        </xdr:cNvPr>
        <xdr:cNvSpPr/>
      </xdr:nvSpPr>
      <xdr:spPr>
        <a:xfrm>
          <a:off x="94524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263880</xdr:rowOff>
    </xdr:to>
    <xdr:sp macro="" textlink="">
      <xdr:nvSpPr>
        <xdr:cNvPr id="55" name="CustomShape 1">
          <a:extLst>
            <a:ext uri="{FF2B5EF4-FFF2-40B4-BE49-F238E27FC236}">
              <a16:creationId xmlns:a16="http://schemas.microsoft.com/office/drawing/2014/main" id="{00000000-0008-0000-0200-000037000000}"/>
            </a:ext>
          </a:extLst>
        </xdr:cNvPr>
        <xdr:cNvSpPr/>
      </xdr:nvSpPr>
      <xdr:spPr>
        <a:xfrm>
          <a:off x="94524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263880</xdr:rowOff>
    </xdr:to>
    <xdr:sp macro="" textlink="">
      <xdr:nvSpPr>
        <xdr:cNvPr id="56" name="CustomShape 1">
          <a:extLst>
            <a:ext uri="{FF2B5EF4-FFF2-40B4-BE49-F238E27FC236}">
              <a16:creationId xmlns:a16="http://schemas.microsoft.com/office/drawing/2014/main" id="{00000000-0008-0000-0200-000038000000}"/>
            </a:ext>
          </a:extLst>
        </xdr:cNvPr>
        <xdr:cNvSpPr/>
      </xdr:nvSpPr>
      <xdr:spPr>
        <a:xfrm>
          <a:off x="94524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263880</xdr:rowOff>
    </xdr:to>
    <xdr:sp macro="" textlink="">
      <xdr:nvSpPr>
        <xdr:cNvPr id="57" name="CustomShape 1">
          <a:extLst>
            <a:ext uri="{FF2B5EF4-FFF2-40B4-BE49-F238E27FC236}">
              <a16:creationId xmlns:a16="http://schemas.microsoft.com/office/drawing/2014/main" id="{00000000-0008-0000-0200-000039000000}"/>
            </a:ext>
          </a:extLst>
        </xdr:cNvPr>
        <xdr:cNvSpPr/>
      </xdr:nvSpPr>
      <xdr:spPr>
        <a:xfrm>
          <a:off x="94524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263880</xdr:rowOff>
    </xdr:to>
    <xdr:sp macro="" textlink="">
      <xdr:nvSpPr>
        <xdr:cNvPr id="58" name="CustomShape 1">
          <a:extLst>
            <a:ext uri="{FF2B5EF4-FFF2-40B4-BE49-F238E27FC236}">
              <a16:creationId xmlns:a16="http://schemas.microsoft.com/office/drawing/2014/main" id="{00000000-0008-0000-0200-00003A000000}"/>
            </a:ext>
          </a:extLst>
        </xdr:cNvPr>
        <xdr:cNvSpPr/>
      </xdr:nvSpPr>
      <xdr:spPr>
        <a:xfrm>
          <a:off x="94524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263880</xdr:rowOff>
    </xdr:to>
    <xdr:sp macro="" textlink="">
      <xdr:nvSpPr>
        <xdr:cNvPr id="59" name="CustomShape 1">
          <a:extLst>
            <a:ext uri="{FF2B5EF4-FFF2-40B4-BE49-F238E27FC236}">
              <a16:creationId xmlns:a16="http://schemas.microsoft.com/office/drawing/2014/main" id="{00000000-0008-0000-0200-00003B000000}"/>
            </a:ext>
          </a:extLst>
        </xdr:cNvPr>
        <xdr:cNvSpPr/>
      </xdr:nvSpPr>
      <xdr:spPr>
        <a:xfrm>
          <a:off x="94524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263880</xdr:rowOff>
    </xdr:to>
    <xdr:sp macro="" textlink="">
      <xdr:nvSpPr>
        <xdr:cNvPr id="60" name="CustomShape 1">
          <a:extLst>
            <a:ext uri="{FF2B5EF4-FFF2-40B4-BE49-F238E27FC236}">
              <a16:creationId xmlns:a16="http://schemas.microsoft.com/office/drawing/2014/main" id="{00000000-0008-0000-0200-00003C000000}"/>
            </a:ext>
          </a:extLst>
        </xdr:cNvPr>
        <xdr:cNvSpPr/>
      </xdr:nvSpPr>
      <xdr:spPr>
        <a:xfrm>
          <a:off x="94524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263880</xdr:rowOff>
    </xdr:to>
    <xdr:sp macro="" textlink="">
      <xdr:nvSpPr>
        <xdr:cNvPr id="61" name="CustomShape 1">
          <a:extLst>
            <a:ext uri="{FF2B5EF4-FFF2-40B4-BE49-F238E27FC236}">
              <a16:creationId xmlns:a16="http://schemas.microsoft.com/office/drawing/2014/main" id="{00000000-0008-0000-0200-00003D000000}"/>
            </a:ext>
          </a:extLst>
        </xdr:cNvPr>
        <xdr:cNvSpPr/>
      </xdr:nvSpPr>
      <xdr:spPr>
        <a:xfrm>
          <a:off x="94524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263880</xdr:rowOff>
    </xdr:to>
    <xdr:sp macro="" textlink="">
      <xdr:nvSpPr>
        <xdr:cNvPr id="62" name="CustomShape 1">
          <a:extLst>
            <a:ext uri="{FF2B5EF4-FFF2-40B4-BE49-F238E27FC236}">
              <a16:creationId xmlns:a16="http://schemas.microsoft.com/office/drawing/2014/main" id="{00000000-0008-0000-0200-00003E000000}"/>
            </a:ext>
          </a:extLst>
        </xdr:cNvPr>
        <xdr:cNvSpPr/>
      </xdr:nvSpPr>
      <xdr:spPr>
        <a:xfrm>
          <a:off x="94524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263880</xdr:rowOff>
    </xdr:to>
    <xdr:sp macro="" textlink="">
      <xdr:nvSpPr>
        <xdr:cNvPr id="63" name="CustomShape 1">
          <a:extLst>
            <a:ext uri="{FF2B5EF4-FFF2-40B4-BE49-F238E27FC236}">
              <a16:creationId xmlns:a16="http://schemas.microsoft.com/office/drawing/2014/main" id="{00000000-0008-0000-0200-00003F000000}"/>
            </a:ext>
          </a:extLst>
        </xdr:cNvPr>
        <xdr:cNvSpPr/>
      </xdr:nvSpPr>
      <xdr:spPr>
        <a:xfrm>
          <a:off x="94524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263880</xdr:rowOff>
    </xdr:to>
    <xdr:sp macro="" textlink="">
      <xdr:nvSpPr>
        <xdr:cNvPr id="64" name="CustomShape 1">
          <a:extLst>
            <a:ext uri="{FF2B5EF4-FFF2-40B4-BE49-F238E27FC236}">
              <a16:creationId xmlns:a16="http://schemas.microsoft.com/office/drawing/2014/main" id="{00000000-0008-0000-0200-000040000000}"/>
            </a:ext>
          </a:extLst>
        </xdr:cNvPr>
        <xdr:cNvSpPr/>
      </xdr:nvSpPr>
      <xdr:spPr>
        <a:xfrm>
          <a:off x="94524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263880</xdr:rowOff>
    </xdr:to>
    <xdr:sp macro="" textlink="">
      <xdr:nvSpPr>
        <xdr:cNvPr id="65" name="CustomShape 1">
          <a:extLst>
            <a:ext uri="{FF2B5EF4-FFF2-40B4-BE49-F238E27FC236}">
              <a16:creationId xmlns:a16="http://schemas.microsoft.com/office/drawing/2014/main" id="{00000000-0008-0000-0200-000041000000}"/>
            </a:ext>
          </a:extLst>
        </xdr:cNvPr>
        <xdr:cNvSpPr/>
      </xdr:nvSpPr>
      <xdr:spPr>
        <a:xfrm>
          <a:off x="94524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263880</xdr:rowOff>
    </xdr:to>
    <xdr:sp macro="" textlink="">
      <xdr:nvSpPr>
        <xdr:cNvPr id="66" name="CustomShape 1">
          <a:extLst>
            <a:ext uri="{FF2B5EF4-FFF2-40B4-BE49-F238E27FC236}">
              <a16:creationId xmlns:a16="http://schemas.microsoft.com/office/drawing/2014/main" id="{00000000-0008-0000-0200-000042000000}"/>
            </a:ext>
          </a:extLst>
        </xdr:cNvPr>
        <xdr:cNvSpPr/>
      </xdr:nvSpPr>
      <xdr:spPr>
        <a:xfrm>
          <a:off x="94524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263880</xdr:rowOff>
    </xdr:to>
    <xdr:sp macro="" textlink="">
      <xdr:nvSpPr>
        <xdr:cNvPr id="67" name="CustomShape 1">
          <a:extLst>
            <a:ext uri="{FF2B5EF4-FFF2-40B4-BE49-F238E27FC236}">
              <a16:creationId xmlns:a16="http://schemas.microsoft.com/office/drawing/2014/main" id="{00000000-0008-0000-0200-000043000000}"/>
            </a:ext>
          </a:extLst>
        </xdr:cNvPr>
        <xdr:cNvSpPr/>
      </xdr:nvSpPr>
      <xdr:spPr>
        <a:xfrm>
          <a:off x="94524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263880</xdr:rowOff>
    </xdr:to>
    <xdr:sp macro="" textlink="">
      <xdr:nvSpPr>
        <xdr:cNvPr id="68" name="CustomShape 1">
          <a:extLst>
            <a:ext uri="{FF2B5EF4-FFF2-40B4-BE49-F238E27FC236}">
              <a16:creationId xmlns:a16="http://schemas.microsoft.com/office/drawing/2014/main" id="{00000000-0008-0000-0200-000044000000}"/>
            </a:ext>
          </a:extLst>
        </xdr:cNvPr>
        <xdr:cNvSpPr/>
      </xdr:nvSpPr>
      <xdr:spPr>
        <a:xfrm>
          <a:off x="94524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263880</xdr:rowOff>
    </xdr:to>
    <xdr:sp macro="" textlink="">
      <xdr:nvSpPr>
        <xdr:cNvPr id="69" name="CustomShape 1">
          <a:extLst>
            <a:ext uri="{FF2B5EF4-FFF2-40B4-BE49-F238E27FC236}">
              <a16:creationId xmlns:a16="http://schemas.microsoft.com/office/drawing/2014/main" id="{00000000-0008-0000-0200-000045000000}"/>
            </a:ext>
          </a:extLst>
        </xdr:cNvPr>
        <xdr:cNvSpPr/>
      </xdr:nvSpPr>
      <xdr:spPr>
        <a:xfrm>
          <a:off x="94524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263880</xdr:rowOff>
    </xdr:to>
    <xdr:sp macro="" textlink="">
      <xdr:nvSpPr>
        <xdr:cNvPr id="70" name="CustomShape 1">
          <a:extLst>
            <a:ext uri="{FF2B5EF4-FFF2-40B4-BE49-F238E27FC236}">
              <a16:creationId xmlns:a16="http://schemas.microsoft.com/office/drawing/2014/main" id="{00000000-0008-0000-0200-000046000000}"/>
            </a:ext>
          </a:extLst>
        </xdr:cNvPr>
        <xdr:cNvSpPr/>
      </xdr:nvSpPr>
      <xdr:spPr>
        <a:xfrm>
          <a:off x="94524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263880</xdr:rowOff>
    </xdr:to>
    <xdr:sp macro="" textlink="">
      <xdr:nvSpPr>
        <xdr:cNvPr id="71" name="CustomShape 1">
          <a:extLst>
            <a:ext uri="{FF2B5EF4-FFF2-40B4-BE49-F238E27FC236}">
              <a16:creationId xmlns:a16="http://schemas.microsoft.com/office/drawing/2014/main" id="{00000000-0008-0000-0200-000047000000}"/>
            </a:ext>
          </a:extLst>
        </xdr:cNvPr>
        <xdr:cNvSpPr/>
      </xdr:nvSpPr>
      <xdr:spPr>
        <a:xfrm>
          <a:off x="94524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263880</xdr:rowOff>
    </xdr:to>
    <xdr:sp macro="" textlink="">
      <xdr:nvSpPr>
        <xdr:cNvPr id="72" name="CustomShape 1">
          <a:extLst>
            <a:ext uri="{FF2B5EF4-FFF2-40B4-BE49-F238E27FC236}">
              <a16:creationId xmlns:a16="http://schemas.microsoft.com/office/drawing/2014/main" id="{00000000-0008-0000-0200-000048000000}"/>
            </a:ext>
          </a:extLst>
        </xdr:cNvPr>
        <xdr:cNvSpPr/>
      </xdr:nvSpPr>
      <xdr:spPr>
        <a:xfrm>
          <a:off x="94524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263880</xdr:rowOff>
    </xdr:to>
    <xdr:sp macro="" textlink="">
      <xdr:nvSpPr>
        <xdr:cNvPr id="73" name="CustomShape 1">
          <a:extLst>
            <a:ext uri="{FF2B5EF4-FFF2-40B4-BE49-F238E27FC236}">
              <a16:creationId xmlns:a16="http://schemas.microsoft.com/office/drawing/2014/main" id="{00000000-0008-0000-0200-000049000000}"/>
            </a:ext>
          </a:extLst>
        </xdr:cNvPr>
        <xdr:cNvSpPr/>
      </xdr:nvSpPr>
      <xdr:spPr>
        <a:xfrm>
          <a:off x="94524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263880</xdr:rowOff>
    </xdr:to>
    <xdr:sp macro="" textlink="">
      <xdr:nvSpPr>
        <xdr:cNvPr id="74" name="CustomShape 1">
          <a:extLst>
            <a:ext uri="{FF2B5EF4-FFF2-40B4-BE49-F238E27FC236}">
              <a16:creationId xmlns:a16="http://schemas.microsoft.com/office/drawing/2014/main" id="{00000000-0008-0000-0200-00004A000000}"/>
            </a:ext>
          </a:extLst>
        </xdr:cNvPr>
        <xdr:cNvSpPr/>
      </xdr:nvSpPr>
      <xdr:spPr>
        <a:xfrm>
          <a:off x="94524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263880</xdr:rowOff>
    </xdr:to>
    <xdr:sp macro="" textlink="">
      <xdr:nvSpPr>
        <xdr:cNvPr id="75" name="CustomShape 1">
          <a:extLst>
            <a:ext uri="{FF2B5EF4-FFF2-40B4-BE49-F238E27FC236}">
              <a16:creationId xmlns:a16="http://schemas.microsoft.com/office/drawing/2014/main" id="{00000000-0008-0000-0200-00004B000000}"/>
            </a:ext>
          </a:extLst>
        </xdr:cNvPr>
        <xdr:cNvSpPr/>
      </xdr:nvSpPr>
      <xdr:spPr>
        <a:xfrm>
          <a:off x="94524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263880</xdr:rowOff>
    </xdr:to>
    <xdr:sp macro="" textlink="">
      <xdr:nvSpPr>
        <xdr:cNvPr id="76" name="CustomShape 1">
          <a:extLst>
            <a:ext uri="{FF2B5EF4-FFF2-40B4-BE49-F238E27FC236}">
              <a16:creationId xmlns:a16="http://schemas.microsoft.com/office/drawing/2014/main" id="{00000000-0008-0000-0200-00004C000000}"/>
            </a:ext>
          </a:extLst>
        </xdr:cNvPr>
        <xdr:cNvSpPr/>
      </xdr:nvSpPr>
      <xdr:spPr>
        <a:xfrm>
          <a:off x="94524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263880</xdr:rowOff>
    </xdr:to>
    <xdr:sp macro="" textlink="">
      <xdr:nvSpPr>
        <xdr:cNvPr id="77" name="CustomShape 1">
          <a:extLst>
            <a:ext uri="{FF2B5EF4-FFF2-40B4-BE49-F238E27FC236}">
              <a16:creationId xmlns:a16="http://schemas.microsoft.com/office/drawing/2014/main" id="{00000000-0008-0000-0200-00004D000000}"/>
            </a:ext>
          </a:extLst>
        </xdr:cNvPr>
        <xdr:cNvSpPr/>
      </xdr:nvSpPr>
      <xdr:spPr>
        <a:xfrm>
          <a:off x="94524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263880</xdr:rowOff>
    </xdr:to>
    <xdr:sp macro="" textlink="">
      <xdr:nvSpPr>
        <xdr:cNvPr id="78" name="CustomShape 1">
          <a:extLst>
            <a:ext uri="{FF2B5EF4-FFF2-40B4-BE49-F238E27FC236}">
              <a16:creationId xmlns:a16="http://schemas.microsoft.com/office/drawing/2014/main" id="{00000000-0008-0000-0200-00004E000000}"/>
            </a:ext>
          </a:extLst>
        </xdr:cNvPr>
        <xdr:cNvSpPr/>
      </xdr:nvSpPr>
      <xdr:spPr>
        <a:xfrm>
          <a:off x="94524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263880</xdr:rowOff>
    </xdr:to>
    <xdr:sp macro="" textlink="">
      <xdr:nvSpPr>
        <xdr:cNvPr id="79" name="CustomShape 1">
          <a:extLst>
            <a:ext uri="{FF2B5EF4-FFF2-40B4-BE49-F238E27FC236}">
              <a16:creationId xmlns:a16="http://schemas.microsoft.com/office/drawing/2014/main" id="{00000000-0008-0000-0200-00004F000000}"/>
            </a:ext>
          </a:extLst>
        </xdr:cNvPr>
        <xdr:cNvSpPr/>
      </xdr:nvSpPr>
      <xdr:spPr>
        <a:xfrm>
          <a:off x="94524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270720</xdr:rowOff>
    </xdr:to>
    <xdr:sp macro="" textlink="">
      <xdr:nvSpPr>
        <xdr:cNvPr id="80" name="CustomShape 1">
          <a:extLst>
            <a:ext uri="{FF2B5EF4-FFF2-40B4-BE49-F238E27FC236}">
              <a16:creationId xmlns:a16="http://schemas.microsoft.com/office/drawing/2014/main" id="{00000000-0008-0000-0200-000050000000}"/>
            </a:ext>
          </a:extLst>
        </xdr:cNvPr>
        <xdr:cNvSpPr/>
      </xdr:nvSpPr>
      <xdr:spPr>
        <a:xfrm>
          <a:off x="9452498" y="4834298"/>
          <a:ext cx="1248202"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263880</xdr:rowOff>
    </xdr:to>
    <xdr:sp macro="" textlink="">
      <xdr:nvSpPr>
        <xdr:cNvPr id="81" name="CustomShape 1">
          <a:extLst>
            <a:ext uri="{FF2B5EF4-FFF2-40B4-BE49-F238E27FC236}">
              <a16:creationId xmlns:a16="http://schemas.microsoft.com/office/drawing/2014/main" id="{00000000-0008-0000-0200-000051000000}"/>
            </a:ext>
          </a:extLst>
        </xdr:cNvPr>
        <xdr:cNvSpPr/>
      </xdr:nvSpPr>
      <xdr:spPr>
        <a:xfrm>
          <a:off x="94524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263880</xdr:rowOff>
    </xdr:to>
    <xdr:sp macro="" textlink="">
      <xdr:nvSpPr>
        <xdr:cNvPr id="82" name="CustomShape 1">
          <a:extLst>
            <a:ext uri="{FF2B5EF4-FFF2-40B4-BE49-F238E27FC236}">
              <a16:creationId xmlns:a16="http://schemas.microsoft.com/office/drawing/2014/main" id="{00000000-0008-0000-0200-000052000000}"/>
            </a:ext>
          </a:extLst>
        </xdr:cNvPr>
        <xdr:cNvSpPr/>
      </xdr:nvSpPr>
      <xdr:spPr>
        <a:xfrm>
          <a:off x="94524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270720</xdr:rowOff>
    </xdr:to>
    <xdr:sp macro="" textlink="">
      <xdr:nvSpPr>
        <xdr:cNvPr id="83" name="CustomShape 1">
          <a:extLst>
            <a:ext uri="{FF2B5EF4-FFF2-40B4-BE49-F238E27FC236}">
              <a16:creationId xmlns:a16="http://schemas.microsoft.com/office/drawing/2014/main" id="{00000000-0008-0000-0200-000053000000}"/>
            </a:ext>
          </a:extLst>
        </xdr:cNvPr>
        <xdr:cNvSpPr/>
      </xdr:nvSpPr>
      <xdr:spPr>
        <a:xfrm>
          <a:off x="9452498" y="4834298"/>
          <a:ext cx="1248202"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263880</xdr:rowOff>
    </xdr:to>
    <xdr:sp macro="" textlink="">
      <xdr:nvSpPr>
        <xdr:cNvPr id="84" name="CustomShape 1">
          <a:extLst>
            <a:ext uri="{FF2B5EF4-FFF2-40B4-BE49-F238E27FC236}">
              <a16:creationId xmlns:a16="http://schemas.microsoft.com/office/drawing/2014/main" id="{00000000-0008-0000-0200-000054000000}"/>
            </a:ext>
          </a:extLst>
        </xdr:cNvPr>
        <xdr:cNvSpPr/>
      </xdr:nvSpPr>
      <xdr:spPr>
        <a:xfrm>
          <a:off x="94524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263880</xdr:rowOff>
    </xdr:to>
    <xdr:sp macro="" textlink="">
      <xdr:nvSpPr>
        <xdr:cNvPr id="85" name="CustomShape 1">
          <a:extLst>
            <a:ext uri="{FF2B5EF4-FFF2-40B4-BE49-F238E27FC236}">
              <a16:creationId xmlns:a16="http://schemas.microsoft.com/office/drawing/2014/main" id="{00000000-0008-0000-0200-000055000000}"/>
            </a:ext>
          </a:extLst>
        </xdr:cNvPr>
        <xdr:cNvSpPr/>
      </xdr:nvSpPr>
      <xdr:spPr>
        <a:xfrm>
          <a:off x="94524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263880</xdr:rowOff>
    </xdr:to>
    <xdr:sp macro="" textlink="">
      <xdr:nvSpPr>
        <xdr:cNvPr id="86" name="CustomShape 1">
          <a:extLst>
            <a:ext uri="{FF2B5EF4-FFF2-40B4-BE49-F238E27FC236}">
              <a16:creationId xmlns:a16="http://schemas.microsoft.com/office/drawing/2014/main" id="{00000000-0008-0000-0200-000056000000}"/>
            </a:ext>
          </a:extLst>
        </xdr:cNvPr>
        <xdr:cNvSpPr/>
      </xdr:nvSpPr>
      <xdr:spPr>
        <a:xfrm>
          <a:off x="94524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263880</xdr:rowOff>
    </xdr:to>
    <xdr:sp macro="" textlink="">
      <xdr:nvSpPr>
        <xdr:cNvPr id="87" name="CustomShape 1">
          <a:extLst>
            <a:ext uri="{FF2B5EF4-FFF2-40B4-BE49-F238E27FC236}">
              <a16:creationId xmlns:a16="http://schemas.microsoft.com/office/drawing/2014/main" id="{00000000-0008-0000-0200-000057000000}"/>
            </a:ext>
          </a:extLst>
        </xdr:cNvPr>
        <xdr:cNvSpPr/>
      </xdr:nvSpPr>
      <xdr:spPr>
        <a:xfrm>
          <a:off x="94524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263880</xdr:rowOff>
    </xdr:to>
    <xdr:sp macro="" textlink="">
      <xdr:nvSpPr>
        <xdr:cNvPr id="88" name="CustomShape 1">
          <a:extLst>
            <a:ext uri="{FF2B5EF4-FFF2-40B4-BE49-F238E27FC236}">
              <a16:creationId xmlns:a16="http://schemas.microsoft.com/office/drawing/2014/main" id="{00000000-0008-0000-0200-000058000000}"/>
            </a:ext>
          </a:extLst>
        </xdr:cNvPr>
        <xdr:cNvSpPr/>
      </xdr:nvSpPr>
      <xdr:spPr>
        <a:xfrm>
          <a:off x="94524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263880</xdr:rowOff>
    </xdr:to>
    <xdr:sp macro="" textlink="">
      <xdr:nvSpPr>
        <xdr:cNvPr id="89" name="CustomShape 1">
          <a:extLst>
            <a:ext uri="{FF2B5EF4-FFF2-40B4-BE49-F238E27FC236}">
              <a16:creationId xmlns:a16="http://schemas.microsoft.com/office/drawing/2014/main" id="{00000000-0008-0000-0200-000059000000}"/>
            </a:ext>
          </a:extLst>
        </xdr:cNvPr>
        <xdr:cNvSpPr/>
      </xdr:nvSpPr>
      <xdr:spPr>
        <a:xfrm>
          <a:off x="94524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263880</xdr:rowOff>
    </xdr:to>
    <xdr:sp macro="" textlink="">
      <xdr:nvSpPr>
        <xdr:cNvPr id="90" name="CustomShape 1">
          <a:extLst>
            <a:ext uri="{FF2B5EF4-FFF2-40B4-BE49-F238E27FC236}">
              <a16:creationId xmlns:a16="http://schemas.microsoft.com/office/drawing/2014/main" id="{00000000-0008-0000-0200-00005A000000}"/>
            </a:ext>
          </a:extLst>
        </xdr:cNvPr>
        <xdr:cNvSpPr/>
      </xdr:nvSpPr>
      <xdr:spPr>
        <a:xfrm>
          <a:off x="94524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263880</xdr:rowOff>
    </xdr:to>
    <xdr:sp macro="" textlink="">
      <xdr:nvSpPr>
        <xdr:cNvPr id="91" name="CustomShape 1">
          <a:extLst>
            <a:ext uri="{FF2B5EF4-FFF2-40B4-BE49-F238E27FC236}">
              <a16:creationId xmlns:a16="http://schemas.microsoft.com/office/drawing/2014/main" id="{00000000-0008-0000-0200-00005B000000}"/>
            </a:ext>
          </a:extLst>
        </xdr:cNvPr>
        <xdr:cNvSpPr/>
      </xdr:nvSpPr>
      <xdr:spPr>
        <a:xfrm>
          <a:off x="94524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270720</xdr:rowOff>
    </xdr:to>
    <xdr:sp macro="" textlink="">
      <xdr:nvSpPr>
        <xdr:cNvPr id="92" name="CustomShape 1">
          <a:extLst>
            <a:ext uri="{FF2B5EF4-FFF2-40B4-BE49-F238E27FC236}">
              <a16:creationId xmlns:a16="http://schemas.microsoft.com/office/drawing/2014/main" id="{00000000-0008-0000-0200-00005C000000}"/>
            </a:ext>
          </a:extLst>
        </xdr:cNvPr>
        <xdr:cNvSpPr/>
      </xdr:nvSpPr>
      <xdr:spPr>
        <a:xfrm>
          <a:off x="9452498" y="4834298"/>
          <a:ext cx="1248202"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263880</xdr:rowOff>
    </xdr:to>
    <xdr:sp macro="" textlink="">
      <xdr:nvSpPr>
        <xdr:cNvPr id="93" name="CustomShape 1">
          <a:extLst>
            <a:ext uri="{FF2B5EF4-FFF2-40B4-BE49-F238E27FC236}">
              <a16:creationId xmlns:a16="http://schemas.microsoft.com/office/drawing/2014/main" id="{00000000-0008-0000-0200-00005D000000}"/>
            </a:ext>
          </a:extLst>
        </xdr:cNvPr>
        <xdr:cNvSpPr/>
      </xdr:nvSpPr>
      <xdr:spPr>
        <a:xfrm>
          <a:off x="94524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263880</xdr:rowOff>
    </xdr:to>
    <xdr:sp macro="" textlink="">
      <xdr:nvSpPr>
        <xdr:cNvPr id="94" name="CustomShape 1">
          <a:extLst>
            <a:ext uri="{FF2B5EF4-FFF2-40B4-BE49-F238E27FC236}">
              <a16:creationId xmlns:a16="http://schemas.microsoft.com/office/drawing/2014/main" id="{00000000-0008-0000-0200-00005E000000}"/>
            </a:ext>
          </a:extLst>
        </xdr:cNvPr>
        <xdr:cNvSpPr/>
      </xdr:nvSpPr>
      <xdr:spPr>
        <a:xfrm>
          <a:off x="94524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263880</xdr:rowOff>
    </xdr:to>
    <xdr:sp macro="" textlink="">
      <xdr:nvSpPr>
        <xdr:cNvPr id="95" name="CustomShape 1">
          <a:extLst>
            <a:ext uri="{FF2B5EF4-FFF2-40B4-BE49-F238E27FC236}">
              <a16:creationId xmlns:a16="http://schemas.microsoft.com/office/drawing/2014/main" id="{00000000-0008-0000-0200-00005F000000}"/>
            </a:ext>
          </a:extLst>
        </xdr:cNvPr>
        <xdr:cNvSpPr/>
      </xdr:nvSpPr>
      <xdr:spPr>
        <a:xfrm>
          <a:off x="94524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263880</xdr:rowOff>
    </xdr:to>
    <xdr:sp macro="" textlink="">
      <xdr:nvSpPr>
        <xdr:cNvPr id="96" name="CustomShape 1">
          <a:extLst>
            <a:ext uri="{FF2B5EF4-FFF2-40B4-BE49-F238E27FC236}">
              <a16:creationId xmlns:a16="http://schemas.microsoft.com/office/drawing/2014/main" id="{00000000-0008-0000-0200-000060000000}"/>
            </a:ext>
          </a:extLst>
        </xdr:cNvPr>
        <xdr:cNvSpPr/>
      </xdr:nvSpPr>
      <xdr:spPr>
        <a:xfrm>
          <a:off x="94524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30</xdr:row>
      <xdr:rowOff>360</xdr:rowOff>
    </xdr:from>
    <xdr:to>
      <xdr:col>7</xdr:col>
      <xdr:colOff>223200</xdr:colOff>
      <xdr:row>30</xdr:row>
      <xdr:rowOff>263880</xdr:rowOff>
    </xdr:to>
    <xdr:sp macro="" textlink="">
      <xdr:nvSpPr>
        <xdr:cNvPr id="97" name="CustomShape 1">
          <a:extLst>
            <a:ext uri="{FF2B5EF4-FFF2-40B4-BE49-F238E27FC236}">
              <a16:creationId xmlns:a16="http://schemas.microsoft.com/office/drawing/2014/main" id="{00000000-0008-0000-0200-000061000000}"/>
            </a:ext>
          </a:extLst>
        </xdr:cNvPr>
        <xdr:cNvSpPr/>
      </xdr:nvSpPr>
      <xdr:spPr>
        <a:xfrm>
          <a:off x="94524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30</xdr:row>
      <xdr:rowOff>360</xdr:rowOff>
    </xdr:from>
    <xdr:to>
      <xdr:col>7</xdr:col>
      <xdr:colOff>127800</xdr:colOff>
      <xdr:row>30</xdr:row>
      <xdr:rowOff>263880</xdr:rowOff>
    </xdr:to>
    <xdr:sp macro="" textlink="">
      <xdr:nvSpPr>
        <xdr:cNvPr id="98" name="CustomShape 1">
          <a:extLst>
            <a:ext uri="{FF2B5EF4-FFF2-40B4-BE49-F238E27FC236}">
              <a16:creationId xmlns:a16="http://schemas.microsoft.com/office/drawing/2014/main" id="{00000000-0008-0000-0200-000062000000}"/>
            </a:ext>
          </a:extLst>
        </xdr:cNvPr>
        <xdr:cNvSpPr/>
      </xdr:nvSpPr>
      <xdr:spPr>
        <a:xfrm>
          <a:off x="93570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30</xdr:row>
      <xdr:rowOff>360</xdr:rowOff>
    </xdr:from>
    <xdr:to>
      <xdr:col>7</xdr:col>
      <xdr:colOff>127800</xdr:colOff>
      <xdr:row>30</xdr:row>
      <xdr:rowOff>263880</xdr:rowOff>
    </xdr:to>
    <xdr:sp macro="" textlink="">
      <xdr:nvSpPr>
        <xdr:cNvPr id="99" name="CustomShape 1">
          <a:extLst>
            <a:ext uri="{FF2B5EF4-FFF2-40B4-BE49-F238E27FC236}">
              <a16:creationId xmlns:a16="http://schemas.microsoft.com/office/drawing/2014/main" id="{00000000-0008-0000-0200-000063000000}"/>
            </a:ext>
          </a:extLst>
        </xdr:cNvPr>
        <xdr:cNvSpPr/>
      </xdr:nvSpPr>
      <xdr:spPr>
        <a:xfrm>
          <a:off x="93570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30</xdr:row>
      <xdr:rowOff>360</xdr:rowOff>
    </xdr:from>
    <xdr:to>
      <xdr:col>7</xdr:col>
      <xdr:colOff>127800</xdr:colOff>
      <xdr:row>30</xdr:row>
      <xdr:rowOff>263880</xdr:rowOff>
    </xdr:to>
    <xdr:sp macro="" textlink="">
      <xdr:nvSpPr>
        <xdr:cNvPr id="100" name="CustomShape 1">
          <a:extLst>
            <a:ext uri="{FF2B5EF4-FFF2-40B4-BE49-F238E27FC236}">
              <a16:creationId xmlns:a16="http://schemas.microsoft.com/office/drawing/2014/main" id="{00000000-0008-0000-0200-000064000000}"/>
            </a:ext>
          </a:extLst>
        </xdr:cNvPr>
        <xdr:cNvSpPr/>
      </xdr:nvSpPr>
      <xdr:spPr>
        <a:xfrm>
          <a:off x="93570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30</xdr:row>
      <xdr:rowOff>360</xdr:rowOff>
    </xdr:from>
    <xdr:to>
      <xdr:col>7</xdr:col>
      <xdr:colOff>127800</xdr:colOff>
      <xdr:row>30</xdr:row>
      <xdr:rowOff>263880</xdr:rowOff>
    </xdr:to>
    <xdr:sp macro="" textlink="">
      <xdr:nvSpPr>
        <xdr:cNvPr id="101" name="CustomShape 1">
          <a:extLst>
            <a:ext uri="{FF2B5EF4-FFF2-40B4-BE49-F238E27FC236}">
              <a16:creationId xmlns:a16="http://schemas.microsoft.com/office/drawing/2014/main" id="{00000000-0008-0000-0200-000065000000}"/>
            </a:ext>
          </a:extLst>
        </xdr:cNvPr>
        <xdr:cNvSpPr/>
      </xdr:nvSpPr>
      <xdr:spPr>
        <a:xfrm>
          <a:off x="9357098" y="4834298"/>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263880</xdr:rowOff>
    </xdr:to>
    <xdr:sp macro="" textlink="">
      <xdr:nvSpPr>
        <xdr:cNvPr id="102" name="CustomShape 1">
          <a:extLst>
            <a:ext uri="{FF2B5EF4-FFF2-40B4-BE49-F238E27FC236}">
              <a16:creationId xmlns:a16="http://schemas.microsoft.com/office/drawing/2014/main" id="{00000000-0008-0000-0200-000066000000}"/>
            </a:ext>
          </a:extLst>
        </xdr:cNvPr>
        <xdr:cNvSpPr/>
      </xdr:nvSpPr>
      <xdr:spPr>
        <a:xfrm>
          <a:off x="94524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263880</xdr:rowOff>
    </xdr:to>
    <xdr:sp macro="" textlink="">
      <xdr:nvSpPr>
        <xdr:cNvPr id="103" name="CustomShape 1">
          <a:extLst>
            <a:ext uri="{FF2B5EF4-FFF2-40B4-BE49-F238E27FC236}">
              <a16:creationId xmlns:a16="http://schemas.microsoft.com/office/drawing/2014/main" id="{00000000-0008-0000-0200-000067000000}"/>
            </a:ext>
          </a:extLst>
        </xdr:cNvPr>
        <xdr:cNvSpPr/>
      </xdr:nvSpPr>
      <xdr:spPr>
        <a:xfrm>
          <a:off x="94524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263880</xdr:rowOff>
    </xdr:to>
    <xdr:sp macro="" textlink="">
      <xdr:nvSpPr>
        <xdr:cNvPr id="104" name="CustomShape 1">
          <a:extLst>
            <a:ext uri="{FF2B5EF4-FFF2-40B4-BE49-F238E27FC236}">
              <a16:creationId xmlns:a16="http://schemas.microsoft.com/office/drawing/2014/main" id="{00000000-0008-0000-0200-000068000000}"/>
            </a:ext>
          </a:extLst>
        </xdr:cNvPr>
        <xdr:cNvSpPr/>
      </xdr:nvSpPr>
      <xdr:spPr>
        <a:xfrm>
          <a:off x="94524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263880</xdr:rowOff>
    </xdr:to>
    <xdr:sp macro="" textlink="">
      <xdr:nvSpPr>
        <xdr:cNvPr id="105" name="CustomShape 1">
          <a:extLst>
            <a:ext uri="{FF2B5EF4-FFF2-40B4-BE49-F238E27FC236}">
              <a16:creationId xmlns:a16="http://schemas.microsoft.com/office/drawing/2014/main" id="{00000000-0008-0000-0200-000069000000}"/>
            </a:ext>
          </a:extLst>
        </xdr:cNvPr>
        <xdr:cNvSpPr/>
      </xdr:nvSpPr>
      <xdr:spPr>
        <a:xfrm>
          <a:off x="94524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263880</xdr:rowOff>
    </xdr:to>
    <xdr:sp macro="" textlink="">
      <xdr:nvSpPr>
        <xdr:cNvPr id="106" name="CustomShape 1">
          <a:extLst>
            <a:ext uri="{FF2B5EF4-FFF2-40B4-BE49-F238E27FC236}">
              <a16:creationId xmlns:a16="http://schemas.microsoft.com/office/drawing/2014/main" id="{00000000-0008-0000-0200-00006A000000}"/>
            </a:ext>
          </a:extLst>
        </xdr:cNvPr>
        <xdr:cNvSpPr/>
      </xdr:nvSpPr>
      <xdr:spPr>
        <a:xfrm>
          <a:off x="94524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263880</xdr:rowOff>
    </xdr:to>
    <xdr:sp macro="" textlink="">
      <xdr:nvSpPr>
        <xdr:cNvPr id="107" name="CustomShape 1">
          <a:extLst>
            <a:ext uri="{FF2B5EF4-FFF2-40B4-BE49-F238E27FC236}">
              <a16:creationId xmlns:a16="http://schemas.microsoft.com/office/drawing/2014/main" id="{00000000-0008-0000-0200-00006B000000}"/>
            </a:ext>
          </a:extLst>
        </xdr:cNvPr>
        <xdr:cNvSpPr/>
      </xdr:nvSpPr>
      <xdr:spPr>
        <a:xfrm>
          <a:off x="94524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263880</xdr:rowOff>
    </xdr:to>
    <xdr:sp macro="" textlink="">
      <xdr:nvSpPr>
        <xdr:cNvPr id="108" name="CustomShape 1">
          <a:extLst>
            <a:ext uri="{FF2B5EF4-FFF2-40B4-BE49-F238E27FC236}">
              <a16:creationId xmlns:a16="http://schemas.microsoft.com/office/drawing/2014/main" id="{00000000-0008-0000-0200-00006C000000}"/>
            </a:ext>
          </a:extLst>
        </xdr:cNvPr>
        <xdr:cNvSpPr/>
      </xdr:nvSpPr>
      <xdr:spPr>
        <a:xfrm>
          <a:off x="94524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263880</xdr:rowOff>
    </xdr:to>
    <xdr:sp macro="" textlink="">
      <xdr:nvSpPr>
        <xdr:cNvPr id="109" name="CustomShape 1">
          <a:extLst>
            <a:ext uri="{FF2B5EF4-FFF2-40B4-BE49-F238E27FC236}">
              <a16:creationId xmlns:a16="http://schemas.microsoft.com/office/drawing/2014/main" id="{00000000-0008-0000-0200-00006D000000}"/>
            </a:ext>
          </a:extLst>
        </xdr:cNvPr>
        <xdr:cNvSpPr/>
      </xdr:nvSpPr>
      <xdr:spPr>
        <a:xfrm>
          <a:off x="94524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263880</xdr:rowOff>
    </xdr:to>
    <xdr:sp macro="" textlink="">
      <xdr:nvSpPr>
        <xdr:cNvPr id="110" name="CustomShape 1">
          <a:extLst>
            <a:ext uri="{FF2B5EF4-FFF2-40B4-BE49-F238E27FC236}">
              <a16:creationId xmlns:a16="http://schemas.microsoft.com/office/drawing/2014/main" id="{00000000-0008-0000-0200-00006E000000}"/>
            </a:ext>
          </a:extLst>
        </xdr:cNvPr>
        <xdr:cNvSpPr/>
      </xdr:nvSpPr>
      <xdr:spPr>
        <a:xfrm>
          <a:off x="94524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263880</xdr:rowOff>
    </xdr:to>
    <xdr:sp macro="" textlink="">
      <xdr:nvSpPr>
        <xdr:cNvPr id="111" name="CustomShape 1">
          <a:extLst>
            <a:ext uri="{FF2B5EF4-FFF2-40B4-BE49-F238E27FC236}">
              <a16:creationId xmlns:a16="http://schemas.microsoft.com/office/drawing/2014/main" id="{00000000-0008-0000-0200-00006F000000}"/>
            </a:ext>
          </a:extLst>
        </xdr:cNvPr>
        <xdr:cNvSpPr/>
      </xdr:nvSpPr>
      <xdr:spPr>
        <a:xfrm>
          <a:off x="94524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263880</xdr:rowOff>
    </xdr:to>
    <xdr:sp macro="" textlink="">
      <xdr:nvSpPr>
        <xdr:cNvPr id="112" name="CustomShape 1">
          <a:extLst>
            <a:ext uri="{FF2B5EF4-FFF2-40B4-BE49-F238E27FC236}">
              <a16:creationId xmlns:a16="http://schemas.microsoft.com/office/drawing/2014/main" id="{00000000-0008-0000-0200-000070000000}"/>
            </a:ext>
          </a:extLst>
        </xdr:cNvPr>
        <xdr:cNvSpPr/>
      </xdr:nvSpPr>
      <xdr:spPr>
        <a:xfrm>
          <a:off x="94524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263880</xdr:rowOff>
    </xdr:to>
    <xdr:sp macro="" textlink="">
      <xdr:nvSpPr>
        <xdr:cNvPr id="113" name="CustomShape 1">
          <a:extLst>
            <a:ext uri="{FF2B5EF4-FFF2-40B4-BE49-F238E27FC236}">
              <a16:creationId xmlns:a16="http://schemas.microsoft.com/office/drawing/2014/main" id="{00000000-0008-0000-0200-000071000000}"/>
            </a:ext>
          </a:extLst>
        </xdr:cNvPr>
        <xdr:cNvSpPr/>
      </xdr:nvSpPr>
      <xdr:spPr>
        <a:xfrm>
          <a:off x="94524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263880</xdr:rowOff>
    </xdr:to>
    <xdr:sp macro="" textlink="">
      <xdr:nvSpPr>
        <xdr:cNvPr id="114" name="CustomShape 1">
          <a:extLst>
            <a:ext uri="{FF2B5EF4-FFF2-40B4-BE49-F238E27FC236}">
              <a16:creationId xmlns:a16="http://schemas.microsoft.com/office/drawing/2014/main" id="{00000000-0008-0000-0200-000072000000}"/>
            </a:ext>
          </a:extLst>
        </xdr:cNvPr>
        <xdr:cNvSpPr/>
      </xdr:nvSpPr>
      <xdr:spPr>
        <a:xfrm>
          <a:off x="94524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263880</xdr:rowOff>
    </xdr:to>
    <xdr:sp macro="" textlink="">
      <xdr:nvSpPr>
        <xdr:cNvPr id="115" name="CustomShape 1">
          <a:extLst>
            <a:ext uri="{FF2B5EF4-FFF2-40B4-BE49-F238E27FC236}">
              <a16:creationId xmlns:a16="http://schemas.microsoft.com/office/drawing/2014/main" id="{00000000-0008-0000-0200-000073000000}"/>
            </a:ext>
          </a:extLst>
        </xdr:cNvPr>
        <xdr:cNvSpPr/>
      </xdr:nvSpPr>
      <xdr:spPr>
        <a:xfrm>
          <a:off x="94524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263880</xdr:rowOff>
    </xdr:to>
    <xdr:sp macro="" textlink="">
      <xdr:nvSpPr>
        <xdr:cNvPr id="116" name="CustomShape 1">
          <a:extLst>
            <a:ext uri="{FF2B5EF4-FFF2-40B4-BE49-F238E27FC236}">
              <a16:creationId xmlns:a16="http://schemas.microsoft.com/office/drawing/2014/main" id="{00000000-0008-0000-0200-000074000000}"/>
            </a:ext>
          </a:extLst>
        </xdr:cNvPr>
        <xdr:cNvSpPr/>
      </xdr:nvSpPr>
      <xdr:spPr>
        <a:xfrm>
          <a:off x="94524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263880</xdr:rowOff>
    </xdr:to>
    <xdr:sp macro="" textlink="">
      <xdr:nvSpPr>
        <xdr:cNvPr id="117" name="CustomShape 1">
          <a:extLst>
            <a:ext uri="{FF2B5EF4-FFF2-40B4-BE49-F238E27FC236}">
              <a16:creationId xmlns:a16="http://schemas.microsoft.com/office/drawing/2014/main" id="{00000000-0008-0000-0200-000075000000}"/>
            </a:ext>
          </a:extLst>
        </xdr:cNvPr>
        <xdr:cNvSpPr/>
      </xdr:nvSpPr>
      <xdr:spPr>
        <a:xfrm>
          <a:off x="94524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263880</xdr:rowOff>
    </xdr:to>
    <xdr:sp macro="" textlink="">
      <xdr:nvSpPr>
        <xdr:cNvPr id="118" name="CustomShape 1">
          <a:extLst>
            <a:ext uri="{FF2B5EF4-FFF2-40B4-BE49-F238E27FC236}">
              <a16:creationId xmlns:a16="http://schemas.microsoft.com/office/drawing/2014/main" id="{00000000-0008-0000-0200-000076000000}"/>
            </a:ext>
          </a:extLst>
        </xdr:cNvPr>
        <xdr:cNvSpPr/>
      </xdr:nvSpPr>
      <xdr:spPr>
        <a:xfrm>
          <a:off x="94524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263880</xdr:rowOff>
    </xdr:to>
    <xdr:sp macro="" textlink="">
      <xdr:nvSpPr>
        <xdr:cNvPr id="119" name="CustomShape 1">
          <a:extLst>
            <a:ext uri="{FF2B5EF4-FFF2-40B4-BE49-F238E27FC236}">
              <a16:creationId xmlns:a16="http://schemas.microsoft.com/office/drawing/2014/main" id="{00000000-0008-0000-0200-000077000000}"/>
            </a:ext>
          </a:extLst>
        </xdr:cNvPr>
        <xdr:cNvSpPr/>
      </xdr:nvSpPr>
      <xdr:spPr>
        <a:xfrm>
          <a:off x="94524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263880</xdr:rowOff>
    </xdr:to>
    <xdr:sp macro="" textlink="">
      <xdr:nvSpPr>
        <xdr:cNvPr id="120" name="CustomShape 1">
          <a:extLst>
            <a:ext uri="{FF2B5EF4-FFF2-40B4-BE49-F238E27FC236}">
              <a16:creationId xmlns:a16="http://schemas.microsoft.com/office/drawing/2014/main" id="{00000000-0008-0000-0200-000078000000}"/>
            </a:ext>
          </a:extLst>
        </xdr:cNvPr>
        <xdr:cNvSpPr/>
      </xdr:nvSpPr>
      <xdr:spPr>
        <a:xfrm>
          <a:off x="94524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263880</xdr:rowOff>
    </xdr:to>
    <xdr:sp macro="" textlink="">
      <xdr:nvSpPr>
        <xdr:cNvPr id="121" name="CustomShape 1">
          <a:extLst>
            <a:ext uri="{FF2B5EF4-FFF2-40B4-BE49-F238E27FC236}">
              <a16:creationId xmlns:a16="http://schemas.microsoft.com/office/drawing/2014/main" id="{00000000-0008-0000-0200-000079000000}"/>
            </a:ext>
          </a:extLst>
        </xdr:cNvPr>
        <xdr:cNvSpPr/>
      </xdr:nvSpPr>
      <xdr:spPr>
        <a:xfrm>
          <a:off x="94524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263880</xdr:rowOff>
    </xdr:to>
    <xdr:sp macro="" textlink="">
      <xdr:nvSpPr>
        <xdr:cNvPr id="122" name="CustomShape 1">
          <a:extLst>
            <a:ext uri="{FF2B5EF4-FFF2-40B4-BE49-F238E27FC236}">
              <a16:creationId xmlns:a16="http://schemas.microsoft.com/office/drawing/2014/main" id="{00000000-0008-0000-0200-00007A000000}"/>
            </a:ext>
          </a:extLst>
        </xdr:cNvPr>
        <xdr:cNvSpPr/>
      </xdr:nvSpPr>
      <xdr:spPr>
        <a:xfrm>
          <a:off x="94524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263880</xdr:rowOff>
    </xdr:to>
    <xdr:sp macro="" textlink="">
      <xdr:nvSpPr>
        <xdr:cNvPr id="123" name="CustomShape 1">
          <a:extLst>
            <a:ext uri="{FF2B5EF4-FFF2-40B4-BE49-F238E27FC236}">
              <a16:creationId xmlns:a16="http://schemas.microsoft.com/office/drawing/2014/main" id="{00000000-0008-0000-0200-00007B000000}"/>
            </a:ext>
          </a:extLst>
        </xdr:cNvPr>
        <xdr:cNvSpPr/>
      </xdr:nvSpPr>
      <xdr:spPr>
        <a:xfrm>
          <a:off x="94524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263880</xdr:rowOff>
    </xdr:to>
    <xdr:sp macro="" textlink="">
      <xdr:nvSpPr>
        <xdr:cNvPr id="124" name="CustomShape 1">
          <a:extLst>
            <a:ext uri="{FF2B5EF4-FFF2-40B4-BE49-F238E27FC236}">
              <a16:creationId xmlns:a16="http://schemas.microsoft.com/office/drawing/2014/main" id="{00000000-0008-0000-0200-00007C000000}"/>
            </a:ext>
          </a:extLst>
        </xdr:cNvPr>
        <xdr:cNvSpPr/>
      </xdr:nvSpPr>
      <xdr:spPr>
        <a:xfrm>
          <a:off x="94524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263880</xdr:rowOff>
    </xdr:to>
    <xdr:sp macro="" textlink="">
      <xdr:nvSpPr>
        <xdr:cNvPr id="125" name="CustomShape 1">
          <a:extLst>
            <a:ext uri="{FF2B5EF4-FFF2-40B4-BE49-F238E27FC236}">
              <a16:creationId xmlns:a16="http://schemas.microsoft.com/office/drawing/2014/main" id="{00000000-0008-0000-0200-00007D000000}"/>
            </a:ext>
          </a:extLst>
        </xdr:cNvPr>
        <xdr:cNvSpPr/>
      </xdr:nvSpPr>
      <xdr:spPr>
        <a:xfrm>
          <a:off x="94524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263880</xdr:rowOff>
    </xdr:to>
    <xdr:sp macro="" textlink="">
      <xdr:nvSpPr>
        <xdr:cNvPr id="126" name="CustomShape 1">
          <a:extLst>
            <a:ext uri="{FF2B5EF4-FFF2-40B4-BE49-F238E27FC236}">
              <a16:creationId xmlns:a16="http://schemas.microsoft.com/office/drawing/2014/main" id="{00000000-0008-0000-0200-00007E000000}"/>
            </a:ext>
          </a:extLst>
        </xdr:cNvPr>
        <xdr:cNvSpPr/>
      </xdr:nvSpPr>
      <xdr:spPr>
        <a:xfrm>
          <a:off x="94524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263880</xdr:rowOff>
    </xdr:to>
    <xdr:sp macro="" textlink="">
      <xdr:nvSpPr>
        <xdr:cNvPr id="127" name="CustomShape 1">
          <a:extLst>
            <a:ext uri="{FF2B5EF4-FFF2-40B4-BE49-F238E27FC236}">
              <a16:creationId xmlns:a16="http://schemas.microsoft.com/office/drawing/2014/main" id="{00000000-0008-0000-0200-00007F000000}"/>
            </a:ext>
          </a:extLst>
        </xdr:cNvPr>
        <xdr:cNvSpPr/>
      </xdr:nvSpPr>
      <xdr:spPr>
        <a:xfrm>
          <a:off x="94524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263880</xdr:rowOff>
    </xdr:to>
    <xdr:sp macro="" textlink="">
      <xdr:nvSpPr>
        <xdr:cNvPr id="128" name="CustomShape 1">
          <a:extLst>
            <a:ext uri="{FF2B5EF4-FFF2-40B4-BE49-F238E27FC236}">
              <a16:creationId xmlns:a16="http://schemas.microsoft.com/office/drawing/2014/main" id="{00000000-0008-0000-0200-000080000000}"/>
            </a:ext>
          </a:extLst>
        </xdr:cNvPr>
        <xdr:cNvSpPr/>
      </xdr:nvSpPr>
      <xdr:spPr>
        <a:xfrm>
          <a:off x="94524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263880</xdr:rowOff>
    </xdr:to>
    <xdr:sp macro="" textlink="">
      <xdr:nvSpPr>
        <xdr:cNvPr id="129" name="CustomShape 1">
          <a:extLst>
            <a:ext uri="{FF2B5EF4-FFF2-40B4-BE49-F238E27FC236}">
              <a16:creationId xmlns:a16="http://schemas.microsoft.com/office/drawing/2014/main" id="{00000000-0008-0000-0200-000081000000}"/>
            </a:ext>
          </a:extLst>
        </xdr:cNvPr>
        <xdr:cNvSpPr/>
      </xdr:nvSpPr>
      <xdr:spPr>
        <a:xfrm>
          <a:off x="94524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270720</xdr:rowOff>
    </xdr:to>
    <xdr:sp macro="" textlink="">
      <xdr:nvSpPr>
        <xdr:cNvPr id="130" name="CustomShape 1">
          <a:extLst>
            <a:ext uri="{FF2B5EF4-FFF2-40B4-BE49-F238E27FC236}">
              <a16:creationId xmlns:a16="http://schemas.microsoft.com/office/drawing/2014/main" id="{00000000-0008-0000-0200-000082000000}"/>
            </a:ext>
          </a:extLst>
        </xdr:cNvPr>
        <xdr:cNvSpPr/>
      </xdr:nvSpPr>
      <xdr:spPr>
        <a:xfrm>
          <a:off x="9452498" y="16395266"/>
          <a:ext cx="1248202"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263880</xdr:rowOff>
    </xdr:to>
    <xdr:sp macro="" textlink="">
      <xdr:nvSpPr>
        <xdr:cNvPr id="131" name="CustomShape 1">
          <a:extLst>
            <a:ext uri="{FF2B5EF4-FFF2-40B4-BE49-F238E27FC236}">
              <a16:creationId xmlns:a16="http://schemas.microsoft.com/office/drawing/2014/main" id="{00000000-0008-0000-0200-000083000000}"/>
            </a:ext>
          </a:extLst>
        </xdr:cNvPr>
        <xdr:cNvSpPr/>
      </xdr:nvSpPr>
      <xdr:spPr>
        <a:xfrm>
          <a:off x="94524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263880</xdr:rowOff>
    </xdr:to>
    <xdr:sp macro="" textlink="">
      <xdr:nvSpPr>
        <xdr:cNvPr id="132" name="CustomShape 1">
          <a:extLst>
            <a:ext uri="{FF2B5EF4-FFF2-40B4-BE49-F238E27FC236}">
              <a16:creationId xmlns:a16="http://schemas.microsoft.com/office/drawing/2014/main" id="{00000000-0008-0000-0200-000084000000}"/>
            </a:ext>
          </a:extLst>
        </xdr:cNvPr>
        <xdr:cNvSpPr/>
      </xdr:nvSpPr>
      <xdr:spPr>
        <a:xfrm>
          <a:off x="94524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270720</xdr:rowOff>
    </xdr:to>
    <xdr:sp macro="" textlink="">
      <xdr:nvSpPr>
        <xdr:cNvPr id="133" name="CustomShape 1">
          <a:extLst>
            <a:ext uri="{FF2B5EF4-FFF2-40B4-BE49-F238E27FC236}">
              <a16:creationId xmlns:a16="http://schemas.microsoft.com/office/drawing/2014/main" id="{00000000-0008-0000-0200-000085000000}"/>
            </a:ext>
          </a:extLst>
        </xdr:cNvPr>
        <xdr:cNvSpPr/>
      </xdr:nvSpPr>
      <xdr:spPr>
        <a:xfrm>
          <a:off x="9452498" y="16395266"/>
          <a:ext cx="1248202"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263880</xdr:rowOff>
    </xdr:to>
    <xdr:sp macro="" textlink="">
      <xdr:nvSpPr>
        <xdr:cNvPr id="134" name="CustomShape 1">
          <a:extLst>
            <a:ext uri="{FF2B5EF4-FFF2-40B4-BE49-F238E27FC236}">
              <a16:creationId xmlns:a16="http://schemas.microsoft.com/office/drawing/2014/main" id="{00000000-0008-0000-0200-000086000000}"/>
            </a:ext>
          </a:extLst>
        </xdr:cNvPr>
        <xdr:cNvSpPr/>
      </xdr:nvSpPr>
      <xdr:spPr>
        <a:xfrm>
          <a:off x="94524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263880</xdr:rowOff>
    </xdr:to>
    <xdr:sp macro="" textlink="">
      <xdr:nvSpPr>
        <xdr:cNvPr id="135" name="CustomShape 1">
          <a:extLst>
            <a:ext uri="{FF2B5EF4-FFF2-40B4-BE49-F238E27FC236}">
              <a16:creationId xmlns:a16="http://schemas.microsoft.com/office/drawing/2014/main" id="{00000000-0008-0000-0200-000087000000}"/>
            </a:ext>
          </a:extLst>
        </xdr:cNvPr>
        <xdr:cNvSpPr/>
      </xdr:nvSpPr>
      <xdr:spPr>
        <a:xfrm>
          <a:off x="94524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263880</xdr:rowOff>
    </xdr:to>
    <xdr:sp macro="" textlink="">
      <xdr:nvSpPr>
        <xdr:cNvPr id="136" name="CustomShape 1">
          <a:extLst>
            <a:ext uri="{FF2B5EF4-FFF2-40B4-BE49-F238E27FC236}">
              <a16:creationId xmlns:a16="http://schemas.microsoft.com/office/drawing/2014/main" id="{00000000-0008-0000-0200-000088000000}"/>
            </a:ext>
          </a:extLst>
        </xdr:cNvPr>
        <xdr:cNvSpPr/>
      </xdr:nvSpPr>
      <xdr:spPr>
        <a:xfrm>
          <a:off x="94524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263880</xdr:rowOff>
    </xdr:to>
    <xdr:sp macro="" textlink="">
      <xdr:nvSpPr>
        <xdr:cNvPr id="137" name="CustomShape 1">
          <a:extLst>
            <a:ext uri="{FF2B5EF4-FFF2-40B4-BE49-F238E27FC236}">
              <a16:creationId xmlns:a16="http://schemas.microsoft.com/office/drawing/2014/main" id="{00000000-0008-0000-0200-000089000000}"/>
            </a:ext>
          </a:extLst>
        </xdr:cNvPr>
        <xdr:cNvSpPr/>
      </xdr:nvSpPr>
      <xdr:spPr>
        <a:xfrm>
          <a:off x="94524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263880</xdr:rowOff>
    </xdr:to>
    <xdr:sp macro="" textlink="">
      <xdr:nvSpPr>
        <xdr:cNvPr id="138" name="CustomShape 1">
          <a:extLst>
            <a:ext uri="{FF2B5EF4-FFF2-40B4-BE49-F238E27FC236}">
              <a16:creationId xmlns:a16="http://schemas.microsoft.com/office/drawing/2014/main" id="{00000000-0008-0000-0200-00008A000000}"/>
            </a:ext>
          </a:extLst>
        </xdr:cNvPr>
        <xdr:cNvSpPr/>
      </xdr:nvSpPr>
      <xdr:spPr>
        <a:xfrm>
          <a:off x="94524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263880</xdr:rowOff>
    </xdr:to>
    <xdr:sp macro="" textlink="">
      <xdr:nvSpPr>
        <xdr:cNvPr id="139" name="CustomShape 1">
          <a:extLst>
            <a:ext uri="{FF2B5EF4-FFF2-40B4-BE49-F238E27FC236}">
              <a16:creationId xmlns:a16="http://schemas.microsoft.com/office/drawing/2014/main" id="{00000000-0008-0000-0200-00008B000000}"/>
            </a:ext>
          </a:extLst>
        </xdr:cNvPr>
        <xdr:cNvSpPr/>
      </xdr:nvSpPr>
      <xdr:spPr>
        <a:xfrm>
          <a:off x="94524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263880</xdr:rowOff>
    </xdr:to>
    <xdr:sp macro="" textlink="">
      <xdr:nvSpPr>
        <xdr:cNvPr id="140" name="CustomShape 1">
          <a:extLst>
            <a:ext uri="{FF2B5EF4-FFF2-40B4-BE49-F238E27FC236}">
              <a16:creationId xmlns:a16="http://schemas.microsoft.com/office/drawing/2014/main" id="{00000000-0008-0000-0200-00008C000000}"/>
            </a:ext>
          </a:extLst>
        </xdr:cNvPr>
        <xdr:cNvSpPr/>
      </xdr:nvSpPr>
      <xdr:spPr>
        <a:xfrm>
          <a:off x="94524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263880</xdr:rowOff>
    </xdr:to>
    <xdr:sp macro="" textlink="">
      <xdr:nvSpPr>
        <xdr:cNvPr id="141" name="CustomShape 1">
          <a:extLst>
            <a:ext uri="{FF2B5EF4-FFF2-40B4-BE49-F238E27FC236}">
              <a16:creationId xmlns:a16="http://schemas.microsoft.com/office/drawing/2014/main" id="{00000000-0008-0000-0200-00008D000000}"/>
            </a:ext>
          </a:extLst>
        </xdr:cNvPr>
        <xdr:cNvSpPr/>
      </xdr:nvSpPr>
      <xdr:spPr>
        <a:xfrm>
          <a:off x="94524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270720</xdr:rowOff>
    </xdr:to>
    <xdr:sp macro="" textlink="">
      <xdr:nvSpPr>
        <xdr:cNvPr id="142" name="CustomShape 1">
          <a:extLst>
            <a:ext uri="{FF2B5EF4-FFF2-40B4-BE49-F238E27FC236}">
              <a16:creationId xmlns:a16="http://schemas.microsoft.com/office/drawing/2014/main" id="{00000000-0008-0000-0200-00008E000000}"/>
            </a:ext>
          </a:extLst>
        </xdr:cNvPr>
        <xdr:cNvSpPr/>
      </xdr:nvSpPr>
      <xdr:spPr>
        <a:xfrm>
          <a:off x="9452498" y="16395266"/>
          <a:ext cx="1248202"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263880</xdr:rowOff>
    </xdr:to>
    <xdr:sp macro="" textlink="">
      <xdr:nvSpPr>
        <xdr:cNvPr id="143" name="CustomShape 1">
          <a:extLst>
            <a:ext uri="{FF2B5EF4-FFF2-40B4-BE49-F238E27FC236}">
              <a16:creationId xmlns:a16="http://schemas.microsoft.com/office/drawing/2014/main" id="{00000000-0008-0000-0200-00008F000000}"/>
            </a:ext>
          </a:extLst>
        </xdr:cNvPr>
        <xdr:cNvSpPr/>
      </xdr:nvSpPr>
      <xdr:spPr>
        <a:xfrm>
          <a:off x="94524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263880</xdr:rowOff>
    </xdr:to>
    <xdr:sp macro="" textlink="">
      <xdr:nvSpPr>
        <xdr:cNvPr id="144" name="CustomShape 1">
          <a:extLst>
            <a:ext uri="{FF2B5EF4-FFF2-40B4-BE49-F238E27FC236}">
              <a16:creationId xmlns:a16="http://schemas.microsoft.com/office/drawing/2014/main" id="{00000000-0008-0000-0200-000090000000}"/>
            </a:ext>
          </a:extLst>
        </xdr:cNvPr>
        <xdr:cNvSpPr/>
      </xdr:nvSpPr>
      <xdr:spPr>
        <a:xfrm>
          <a:off x="94524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263880</xdr:rowOff>
    </xdr:to>
    <xdr:sp macro="" textlink="">
      <xdr:nvSpPr>
        <xdr:cNvPr id="145" name="CustomShape 1">
          <a:extLst>
            <a:ext uri="{FF2B5EF4-FFF2-40B4-BE49-F238E27FC236}">
              <a16:creationId xmlns:a16="http://schemas.microsoft.com/office/drawing/2014/main" id="{00000000-0008-0000-0200-000091000000}"/>
            </a:ext>
          </a:extLst>
        </xdr:cNvPr>
        <xdr:cNvSpPr/>
      </xdr:nvSpPr>
      <xdr:spPr>
        <a:xfrm>
          <a:off x="94524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263880</xdr:rowOff>
    </xdr:to>
    <xdr:sp macro="" textlink="">
      <xdr:nvSpPr>
        <xdr:cNvPr id="146" name="CustomShape 1">
          <a:extLst>
            <a:ext uri="{FF2B5EF4-FFF2-40B4-BE49-F238E27FC236}">
              <a16:creationId xmlns:a16="http://schemas.microsoft.com/office/drawing/2014/main" id="{00000000-0008-0000-0200-000092000000}"/>
            </a:ext>
          </a:extLst>
        </xdr:cNvPr>
        <xdr:cNvSpPr/>
      </xdr:nvSpPr>
      <xdr:spPr>
        <a:xfrm>
          <a:off x="94524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48</xdr:row>
      <xdr:rowOff>360</xdr:rowOff>
    </xdr:from>
    <xdr:to>
      <xdr:col>7</xdr:col>
      <xdr:colOff>223200</xdr:colOff>
      <xdr:row>48</xdr:row>
      <xdr:rowOff>263880</xdr:rowOff>
    </xdr:to>
    <xdr:sp macro="" textlink="">
      <xdr:nvSpPr>
        <xdr:cNvPr id="147" name="CustomShape 1">
          <a:extLst>
            <a:ext uri="{FF2B5EF4-FFF2-40B4-BE49-F238E27FC236}">
              <a16:creationId xmlns:a16="http://schemas.microsoft.com/office/drawing/2014/main" id="{00000000-0008-0000-0200-000093000000}"/>
            </a:ext>
          </a:extLst>
        </xdr:cNvPr>
        <xdr:cNvSpPr/>
      </xdr:nvSpPr>
      <xdr:spPr>
        <a:xfrm>
          <a:off x="94524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48</xdr:row>
      <xdr:rowOff>360</xdr:rowOff>
    </xdr:from>
    <xdr:to>
      <xdr:col>7</xdr:col>
      <xdr:colOff>127800</xdr:colOff>
      <xdr:row>48</xdr:row>
      <xdr:rowOff>263880</xdr:rowOff>
    </xdr:to>
    <xdr:sp macro="" textlink="">
      <xdr:nvSpPr>
        <xdr:cNvPr id="148" name="CustomShape 1">
          <a:extLst>
            <a:ext uri="{FF2B5EF4-FFF2-40B4-BE49-F238E27FC236}">
              <a16:creationId xmlns:a16="http://schemas.microsoft.com/office/drawing/2014/main" id="{00000000-0008-0000-0200-000094000000}"/>
            </a:ext>
          </a:extLst>
        </xdr:cNvPr>
        <xdr:cNvSpPr/>
      </xdr:nvSpPr>
      <xdr:spPr>
        <a:xfrm>
          <a:off x="93570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48</xdr:row>
      <xdr:rowOff>360</xdr:rowOff>
    </xdr:from>
    <xdr:to>
      <xdr:col>7</xdr:col>
      <xdr:colOff>127800</xdr:colOff>
      <xdr:row>48</xdr:row>
      <xdr:rowOff>263880</xdr:rowOff>
    </xdr:to>
    <xdr:sp macro="" textlink="">
      <xdr:nvSpPr>
        <xdr:cNvPr id="149" name="CustomShape 1">
          <a:extLst>
            <a:ext uri="{FF2B5EF4-FFF2-40B4-BE49-F238E27FC236}">
              <a16:creationId xmlns:a16="http://schemas.microsoft.com/office/drawing/2014/main" id="{00000000-0008-0000-0200-000095000000}"/>
            </a:ext>
          </a:extLst>
        </xdr:cNvPr>
        <xdr:cNvSpPr/>
      </xdr:nvSpPr>
      <xdr:spPr>
        <a:xfrm>
          <a:off x="93570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48</xdr:row>
      <xdr:rowOff>360</xdr:rowOff>
    </xdr:from>
    <xdr:to>
      <xdr:col>7</xdr:col>
      <xdr:colOff>127800</xdr:colOff>
      <xdr:row>48</xdr:row>
      <xdr:rowOff>263880</xdr:rowOff>
    </xdr:to>
    <xdr:sp macro="" textlink="">
      <xdr:nvSpPr>
        <xdr:cNvPr id="150" name="CustomShape 1">
          <a:extLst>
            <a:ext uri="{FF2B5EF4-FFF2-40B4-BE49-F238E27FC236}">
              <a16:creationId xmlns:a16="http://schemas.microsoft.com/office/drawing/2014/main" id="{00000000-0008-0000-0200-000096000000}"/>
            </a:ext>
          </a:extLst>
        </xdr:cNvPr>
        <xdr:cNvSpPr/>
      </xdr:nvSpPr>
      <xdr:spPr>
        <a:xfrm>
          <a:off x="93570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48</xdr:row>
      <xdr:rowOff>360</xdr:rowOff>
    </xdr:from>
    <xdr:to>
      <xdr:col>7</xdr:col>
      <xdr:colOff>127800</xdr:colOff>
      <xdr:row>48</xdr:row>
      <xdr:rowOff>263880</xdr:rowOff>
    </xdr:to>
    <xdr:sp macro="" textlink="">
      <xdr:nvSpPr>
        <xdr:cNvPr id="151" name="CustomShape 1">
          <a:extLst>
            <a:ext uri="{FF2B5EF4-FFF2-40B4-BE49-F238E27FC236}">
              <a16:creationId xmlns:a16="http://schemas.microsoft.com/office/drawing/2014/main" id="{00000000-0008-0000-0200-000097000000}"/>
            </a:ext>
          </a:extLst>
        </xdr:cNvPr>
        <xdr:cNvSpPr/>
      </xdr:nvSpPr>
      <xdr:spPr>
        <a:xfrm>
          <a:off x="9357098" y="16395266"/>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263880</xdr:rowOff>
    </xdr:to>
    <xdr:sp macro="" textlink="">
      <xdr:nvSpPr>
        <xdr:cNvPr id="152" name="CustomShape 1">
          <a:extLst>
            <a:ext uri="{FF2B5EF4-FFF2-40B4-BE49-F238E27FC236}">
              <a16:creationId xmlns:a16="http://schemas.microsoft.com/office/drawing/2014/main" id="{00000000-0008-0000-0200-000098000000}"/>
            </a:ext>
          </a:extLst>
        </xdr:cNvPr>
        <xdr:cNvSpPr/>
      </xdr:nvSpPr>
      <xdr:spPr>
        <a:xfrm>
          <a:off x="94524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263880</xdr:rowOff>
    </xdr:to>
    <xdr:sp macro="" textlink="">
      <xdr:nvSpPr>
        <xdr:cNvPr id="153" name="CustomShape 1">
          <a:extLst>
            <a:ext uri="{FF2B5EF4-FFF2-40B4-BE49-F238E27FC236}">
              <a16:creationId xmlns:a16="http://schemas.microsoft.com/office/drawing/2014/main" id="{00000000-0008-0000-0200-000099000000}"/>
            </a:ext>
          </a:extLst>
        </xdr:cNvPr>
        <xdr:cNvSpPr/>
      </xdr:nvSpPr>
      <xdr:spPr>
        <a:xfrm>
          <a:off x="94524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263880</xdr:rowOff>
    </xdr:to>
    <xdr:sp macro="" textlink="">
      <xdr:nvSpPr>
        <xdr:cNvPr id="154" name="CustomShape 1">
          <a:extLst>
            <a:ext uri="{FF2B5EF4-FFF2-40B4-BE49-F238E27FC236}">
              <a16:creationId xmlns:a16="http://schemas.microsoft.com/office/drawing/2014/main" id="{00000000-0008-0000-0200-00009A000000}"/>
            </a:ext>
          </a:extLst>
        </xdr:cNvPr>
        <xdr:cNvSpPr/>
      </xdr:nvSpPr>
      <xdr:spPr>
        <a:xfrm>
          <a:off x="94524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263880</xdr:rowOff>
    </xdr:to>
    <xdr:sp macro="" textlink="">
      <xdr:nvSpPr>
        <xdr:cNvPr id="155" name="CustomShape 1">
          <a:extLst>
            <a:ext uri="{FF2B5EF4-FFF2-40B4-BE49-F238E27FC236}">
              <a16:creationId xmlns:a16="http://schemas.microsoft.com/office/drawing/2014/main" id="{00000000-0008-0000-0200-00009B000000}"/>
            </a:ext>
          </a:extLst>
        </xdr:cNvPr>
        <xdr:cNvSpPr/>
      </xdr:nvSpPr>
      <xdr:spPr>
        <a:xfrm>
          <a:off x="94524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263880</xdr:rowOff>
    </xdr:to>
    <xdr:sp macro="" textlink="">
      <xdr:nvSpPr>
        <xdr:cNvPr id="156" name="CustomShape 1">
          <a:extLst>
            <a:ext uri="{FF2B5EF4-FFF2-40B4-BE49-F238E27FC236}">
              <a16:creationId xmlns:a16="http://schemas.microsoft.com/office/drawing/2014/main" id="{00000000-0008-0000-0200-00009C000000}"/>
            </a:ext>
          </a:extLst>
        </xdr:cNvPr>
        <xdr:cNvSpPr/>
      </xdr:nvSpPr>
      <xdr:spPr>
        <a:xfrm>
          <a:off x="94524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263880</xdr:rowOff>
    </xdr:to>
    <xdr:sp macro="" textlink="">
      <xdr:nvSpPr>
        <xdr:cNvPr id="157" name="CustomShape 1">
          <a:extLst>
            <a:ext uri="{FF2B5EF4-FFF2-40B4-BE49-F238E27FC236}">
              <a16:creationId xmlns:a16="http://schemas.microsoft.com/office/drawing/2014/main" id="{00000000-0008-0000-0200-00009D000000}"/>
            </a:ext>
          </a:extLst>
        </xdr:cNvPr>
        <xdr:cNvSpPr/>
      </xdr:nvSpPr>
      <xdr:spPr>
        <a:xfrm>
          <a:off x="94524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263880</xdr:rowOff>
    </xdr:to>
    <xdr:sp macro="" textlink="">
      <xdr:nvSpPr>
        <xdr:cNvPr id="158" name="CustomShape 1">
          <a:extLst>
            <a:ext uri="{FF2B5EF4-FFF2-40B4-BE49-F238E27FC236}">
              <a16:creationId xmlns:a16="http://schemas.microsoft.com/office/drawing/2014/main" id="{00000000-0008-0000-0200-00009E000000}"/>
            </a:ext>
          </a:extLst>
        </xdr:cNvPr>
        <xdr:cNvSpPr/>
      </xdr:nvSpPr>
      <xdr:spPr>
        <a:xfrm>
          <a:off x="94524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263880</xdr:rowOff>
    </xdr:to>
    <xdr:sp macro="" textlink="">
      <xdr:nvSpPr>
        <xdr:cNvPr id="159" name="CustomShape 1">
          <a:extLst>
            <a:ext uri="{FF2B5EF4-FFF2-40B4-BE49-F238E27FC236}">
              <a16:creationId xmlns:a16="http://schemas.microsoft.com/office/drawing/2014/main" id="{00000000-0008-0000-0200-00009F000000}"/>
            </a:ext>
          </a:extLst>
        </xdr:cNvPr>
        <xdr:cNvSpPr/>
      </xdr:nvSpPr>
      <xdr:spPr>
        <a:xfrm>
          <a:off x="94524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263880</xdr:rowOff>
    </xdr:to>
    <xdr:sp macro="" textlink="">
      <xdr:nvSpPr>
        <xdr:cNvPr id="160" name="CustomShape 1">
          <a:extLst>
            <a:ext uri="{FF2B5EF4-FFF2-40B4-BE49-F238E27FC236}">
              <a16:creationId xmlns:a16="http://schemas.microsoft.com/office/drawing/2014/main" id="{00000000-0008-0000-0200-0000A0000000}"/>
            </a:ext>
          </a:extLst>
        </xdr:cNvPr>
        <xdr:cNvSpPr/>
      </xdr:nvSpPr>
      <xdr:spPr>
        <a:xfrm>
          <a:off x="94524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263880</xdr:rowOff>
    </xdr:to>
    <xdr:sp macro="" textlink="">
      <xdr:nvSpPr>
        <xdr:cNvPr id="161" name="CustomShape 1">
          <a:extLst>
            <a:ext uri="{FF2B5EF4-FFF2-40B4-BE49-F238E27FC236}">
              <a16:creationId xmlns:a16="http://schemas.microsoft.com/office/drawing/2014/main" id="{00000000-0008-0000-0200-0000A1000000}"/>
            </a:ext>
          </a:extLst>
        </xdr:cNvPr>
        <xdr:cNvSpPr/>
      </xdr:nvSpPr>
      <xdr:spPr>
        <a:xfrm>
          <a:off x="94524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263880</xdr:rowOff>
    </xdr:to>
    <xdr:sp macro="" textlink="">
      <xdr:nvSpPr>
        <xdr:cNvPr id="162" name="CustomShape 1">
          <a:extLst>
            <a:ext uri="{FF2B5EF4-FFF2-40B4-BE49-F238E27FC236}">
              <a16:creationId xmlns:a16="http://schemas.microsoft.com/office/drawing/2014/main" id="{00000000-0008-0000-0200-0000A2000000}"/>
            </a:ext>
          </a:extLst>
        </xdr:cNvPr>
        <xdr:cNvSpPr/>
      </xdr:nvSpPr>
      <xdr:spPr>
        <a:xfrm>
          <a:off x="94524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263880</xdr:rowOff>
    </xdr:to>
    <xdr:sp macro="" textlink="">
      <xdr:nvSpPr>
        <xdr:cNvPr id="163" name="CustomShape 1">
          <a:extLst>
            <a:ext uri="{FF2B5EF4-FFF2-40B4-BE49-F238E27FC236}">
              <a16:creationId xmlns:a16="http://schemas.microsoft.com/office/drawing/2014/main" id="{00000000-0008-0000-0200-0000A3000000}"/>
            </a:ext>
          </a:extLst>
        </xdr:cNvPr>
        <xdr:cNvSpPr/>
      </xdr:nvSpPr>
      <xdr:spPr>
        <a:xfrm>
          <a:off x="94524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263880</xdr:rowOff>
    </xdr:to>
    <xdr:sp macro="" textlink="">
      <xdr:nvSpPr>
        <xdr:cNvPr id="164" name="CustomShape 1">
          <a:extLst>
            <a:ext uri="{FF2B5EF4-FFF2-40B4-BE49-F238E27FC236}">
              <a16:creationId xmlns:a16="http://schemas.microsoft.com/office/drawing/2014/main" id="{00000000-0008-0000-0200-0000A4000000}"/>
            </a:ext>
          </a:extLst>
        </xdr:cNvPr>
        <xdr:cNvSpPr/>
      </xdr:nvSpPr>
      <xdr:spPr>
        <a:xfrm>
          <a:off x="94524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263880</xdr:rowOff>
    </xdr:to>
    <xdr:sp macro="" textlink="">
      <xdr:nvSpPr>
        <xdr:cNvPr id="165" name="CustomShape 1">
          <a:extLst>
            <a:ext uri="{FF2B5EF4-FFF2-40B4-BE49-F238E27FC236}">
              <a16:creationId xmlns:a16="http://schemas.microsoft.com/office/drawing/2014/main" id="{00000000-0008-0000-0200-0000A5000000}"/>
            </a:ext>
          </a:extLst>
        </xdr:cNvPr>
        <xdr:cNvSpPr/>
      </xdr:nvSpPr>
      <xdr:spPr>
        <a:xfrm>
          <a:off x="94524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263880</xdr:rowOff>
    </xdr:to>
    <xdr:sp macro="" textlink="">
      <xdr:nvSpPr>
        <xdr:cNvPr id="166" name="CustomShape 1">
          <a:extLst>
            <a:ext uri="{FF2B5EF4-FFF2-40B4-BE49-F238E27FC236}">
              <a16:creationId xmlns:a16="http://schemas.microsoft.com/office/drawing/2014/main" id="{00000000-0008-0000-0200-0000A6000000}"/>
            </a:ext>
          </a:extLst>
        </xdr:cNvPr>
        <xdr:cNvSpPr/>
      </xdr:nvSpPr>
      <xdr:spPr>
        <a:xfrm>
          <a:off x="94524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263880</xdr:rowOff>
    </xdr:to>
    <xdr:sp macro="" textlink="">
      <xdr:nvSpPr>
        <xdr:cNvPr id="167" name="CustomShape 1">
          <a:extLst>
            <a:ext uri="{FF2B5EF4-FFF2-40B4-BE49-F238E27FC236}">
              <a16:creationId xmlns:a16="http://schemas.microsoft.com/office/drawing/2014/main" id="{00000000-0008-0000-0200-0000A7000000}"/>
            </a:ext>
          </a:extLst>
        </xdr:cNvPr>
        <xdr:cNvSpPr/>
      </xdr:nvSpPr>
      <xdr:spPr>
        <a:xfrm>
          <a:off x="94524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263880</xdr:rowOff>
    </xdr:to>
    <xdr:sp macro="" textlink="">
      <xdr:nvSpPr>
        <xdr:cNvPr id="168" name="CustomShape 1">
          <a:extLst>
            <a:ext uri="{FF2B5EF4-FFF2-40B4-BE49-F238E27FC236}">
              <a16:creationId xmlns:a16="http://schemas.microsoft.com/office/drawing/2014/main" id="{00000000-0008-0000-0200-0000A8000000}"/>
            </a:ext>
          </a:extLst>
        </xdr:cNvPr>
        <xdr:cNvSpPr/>
      </xdr:nvSpPr>
      <xdr:spPr>
        <a:xfrm>
          <a:off x="94524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263880</xdr:rowOff>
    </xdr:to>
    <xdr:sp macro="" textlink="">
      <xdr:nvSpPr>
        <xdr:cNvPr id="169" name="CustomShape 1">
          <a:extLst>
            <a:ext uri="{FF2B5EF4-FFF2-40B4-BE49-F238E27FC236}">
              <a16:creationId xmlns:a16="http://schemas.microsoft.com/office/drawing/2014/main" id="{00000000-0008-0000-0200-0000A9000000}"/>
            </a:ext>
          </a:extLst>
        </xdr:cNvPr>
        <xdr:cNvSpPr/>
      </xdr:nvSpPr>
      <xdr:spPr>
        <a:xfrm>
          <a:off x="94524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263880</xdr:rowOff>
    </xdr:to>
    <xdr:sp macro="" textlink="">
      <xdr:nvSpPr>
        <xdr:cNvPr id="170" name="CustomShape 1">
          <a:extLst>
            <a:ext uri="{FF2B5EF4-FFF2-40B4-BE49-F238E27FC236}">
              <a16:creationId xmlns:a16="http://schemas.microsoft.com/office/drawing/2014/main" id="{00000000-0008-0000-0200-0000AA000000}"/>
            </a:ext>
          </a:extLst>
        </xdr:cNvPr>
        <xdr:cNvSpPr/>
      </xdr:nvSpPr>
      <xdr:spPr>
        <a:xfrm>
          <a:off x="94524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263880</xdr:rowOff>
    </xdr:to>
    <xdr:sp macro="" textlink="">
      <xdr:nvSpPr>
        <xdr:cNvPr id="171" name="CustomShape 1">
          <a:extLst>
            <a:ext uri="{FF2B5EF4-FFF2-40B4-BE49-F238E27FC236}">
              <a16:creationId xmlns:a16="http://schemas.microsoft.com/office/drawing/2014/main" id="{00000000-0008-0000-0200-0000AB000000}"/>
            </a:ext>
          </a:extLst>
        </xdr:cNvPr>
        <xdr:cNvSpPr/>
      </xdr:nvSpPr>
      <xdr:spPr>
        <a:xfrm>
          <a:off x="94524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263880</xdr:rowOff>
    </xdr:to>
    <xdr:sp macro="" textlink="">
      <xdr:nvSpPr>
        <xdr:cNvPr id="172" name="CustomShape 1">
          <a:extLst>
            <a:ext uri="{FF2B5EF4-FFF2-40B4-BE49-F238E27FC236}">
              <a16:creationId xmlns:a16="http://schemas.microsoft.com/office/drawing/2014/main" id="{00000000-0008-0000-0200-0000AC000000}"/>
            </a:ext>
          </a:extLst>
        </xdr:cNvPr>
        <xdr:cNvSpPr/>
      </xdr:nvSpPr>
      <xdr:spPr>
        <a:xfrm>
          <a:off x="94524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263880</xdr:rowOff>
    </xdr:to>
    <xdr:sp macro="" textlink="">
      <xdr:nvSpPr>
        <xdr:cNvPr id="173" name="CustomShape 1">
          <a:extLst>
            <a:ext uri="{FF2B5EF4-FFF2-40B4-BE49-F238E27FC236}">
              <a16:creationId xmlns:a16="http://schemas.microsoft.com/office/drawing/2014/main" id="{00000000-0008-0000-0200-0000AD000000}"/>
            </a:ext>
          </a:extLst>
        </xdr:cNvPr>
        <xdr:cNvSpPr/>
      </xdr:nvSpPr>
      <xdr:spPr>
        <a:xfrm>
          <a:off x="94524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263880</xdr:rowOff>
    </xdr:to>
    <xdr:sp macro="" textlink="">
      <xdr:nvSpPr>
        <xdr:cNvPr id="174" name="CustomShape 1">
          <a:extLst>
            <a:ext uri="{FF2B5EF4-FFF2-40B4-BE49-F238E27FC236}">
              <a16:creationId xmlns:a16="http://schemas.microsoft.com/office/drawing/2014/main" id="{00000000-0008-0000-0200-0000AE000000}"/>
            </a:ext>
          </a:extLst>
        </xdr:cNvPr>
        <xdr:cNvSpPr/>
      </xdr:nvSpPr>
      <xdr:spPr>
        <a:xfrm>
          <a:off x="94524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263880</xdr:rowOff>
    </xdr:to>
    <xdr:sp macro="" textlink="">
      <xdr:nvSpPr>
        <xdr:cNvPr id="175" name="CustomShape 1">
          <a:extLst>
            <a:ext uri="{FF2B5EF4-FFF2-40B4-BE49-F238E27FC236}">
              <a16:creationId xmlns:a16="http://schemas.microsoft.com/office/drawing/2014/main" id="{00000000-0008-0000-0200-0000AF000000}"/>
            </a:ext>
          </a:extLst>
        </xdr:cNvPr>
        <xdr:cNvSpPr/>
      </xdr:nvSpPr>
      <xdr:spPr>
        <a:xfrm>
          <a:off x="94524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263880</xdr:rowOff>
    </xdr:to>
    <xdr:sp macro="" textlink="">
      <xdr:nvSpPr>
        <xdr:cNvPr id="176" name="CustomShape 1">
          <a:extLst>
            <a:ext uri="{FF2B5EF4-FFF2-40B4-BE49-F238E27FC236}">
              <a16:creationId xmlns:a16="http://schemas.microsoft.com/office/drawing/2014/main" id="{00000000-0008-0000-0200-0000B0000000}"/>
            </a:ext>
          </a:extLst>
        </xdr:cNvPr>
        <xdr:cNvSpPr/>
      </xdr:nvSpPr>
      <xdr:spPr>
        <a:xfrm>
          <a:off x="94524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263880</xdr:rowOff>
    </xdr:to>
    <xdr:sp macro="" textlink="">
      <xdr:nvSpPr>
        <xdr:cNvPr id="177" name="CustomShape 1">
          <a:extLst>
            <a:ext uri="{FF2B5EF4-FFF2-40B4-BE49-F238E27FC236}">
              <a16:creationId xmlns:a16="http://schemas.microsoft.com/office/drawing/2014/main" id="{00000000-0008-0000-0200-0000B1000000}"/>
            </a:ext>
          </a:extLst>
        </xdr:cNvPr>
        <xdr:cNvSpPr/>
      </xdr:nvSpPr>
      <xdr:spPr>
        <a:xfrm>
          <a:off x="94524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263880</xdr:rowOff>
    </xdr:to>
    <xdr:sp macro="" textlink="">
      <xdr:nvSpPr>
        <xdr:cNvPr id="178" name="CustomShape 1">
          <a:extLst>
            <a:ext uri="{FF2B5EF4-FFF2-40B4-BE49-F238E27FC236}">
              <a16:creationId xmlns:a16="http://schemas.microsoft.com/office/drawing/2014/main" id="{00000000-0008-0000-0200-0000B2000000}"/>
            </a:ext>
          </a:extLst>
        </xdr:cNvPr>
        <xdr:cNvSpPr/>
      </xdr:nvSpPr>
      <xdr:spPr>
        <a:xfrm>
          <a:off x="94524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263880</xdr:rowOff>
    </xdr:to>
    <xdr:sp macro="" textlink="">
      <xdr:nvSpPr>
        <xdr:cNvPr id="179" name="CustomShape 1">
          <a:extLst>
            <a:ext uri="{FF2B5EF4-FFF2-40B4-BE49-F238E27FC236}">
              <a16:creationId xmlns:a16="http://schemas.microsoft.com/office/drawing/2014/main" id="{00000000-0008-0000-0200-0000B3000000}"/>
            </a:ext>
          </a:extLst>
        </xdr:cNvPr>
        <xdr:cNvSpPr/>
      </xdr:nvSpPr>
      <xdr:spPr>
        <a:xfrm>
          <a:off x="94524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270720</xdr:rowOff>
    </xdr:to>
    <xdr:sp macro="" textlink="">
      <xdr:nvSpPr>
        <xdr:cNvPr id="180" name="CustomShape 1">
          <a:extLst>
            <a:ext uri="{FF2B5EF4-FFF2-40B4-BE49-F238E27FC236}">
              <a16:creationId xmlns:a16="http://schemas.microsoft.com/office/drawing/2014/main" id="{00000000-0008-0000-0200-0000B4000000}"/>
            </a:ext>
          </a:extLst>
        </xdr:cNvPr>
        <xdr:cNvSpPr/>
      </xdr:nvSpPr>
      <xdr:spPr>
        <a:xfrm>
          <a:off x="9452498" y="28003860"/>
          <a:ext cx="1248202"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263880</xdr:rowOff>
    </xdr:to>
    <xdr:sp macro="" textlink="">
      <xdr:nvSpPr>
        <xdr:cNvPr id="181" name="CustomShape 1">
          <a:extLst>
            <a:ext uri="{FF2B5EF4-FFF2-40B4-BE49-F238E27FC236}">
              <a16:creationId xmlns:a16="http://schemas.microsoft.com/office/drawing/2014/main" id="{00000000-0008-0000-0200-0000B5000000}"/>
            </a:ext>
          </a:extLst>
        </xdr:cNvPr>
        <xdr:cNvSpPr/>
      </xdr:nvSpPr>
      <xdr:spPr>
        <a:xfrm>
          <a:off x="94524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263880</xdr:rowOff>
    </xdr:to>
    <xdr:sp macro="" textlink="">
      <xdr:nvSpPr>
        <xdr:cNvPr id="182" name="CustomShape 1">
          <a:extLst>
            <a:ext uri="{FF2B5EF4-FFF2-40B4-BE49-F238E27FC236}">
              <a16:creationId xmlns:a16="http://schemas.microsoft.com/office/drawing/2014/main" id="{00000000-0008-0000-0200-0000B6000000}"/>
            </a:ext>
          </a:extLst>
        </xdr:cNvPr>
        <xdr:cNvSpPr/>
      </xdr:nvSpPr>
      <xdr:spPr>
        <a:xfrm>
          <a:off x="94524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270720</xdr:rowOff>
    </xdr:to>
    <xdr:sp macro="" textlink="">
      <xdr:nvSpPr>
        <xdr:cNvPr id="183" name="CustomShape 1">
          <a:extLst>
            <a:ext uri="{FF2B5EF4-FFF2-40B4-BE49-F238E27FC236}">
              <a16:creationId xmlns:a16="http://schemas.microsoft.com/office/drawing/2014/main" id="{00000000-0008-0000-0200-0000B7000000}"/>
            </a:ext>
          </a:extLst>
        </xdr:cNvPr>
        <xdr:cNvSpPr/>
      </xdr:nvSpPr>
      <xdr:spPr>
        <a:xfrm>
          <a:off x="9452498" y="28003860"/>
          <a:ext cx="1248202"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263880</xdr:rowOff>
    </xdr:to>
    <xdr:sp macro="" textlink="">
      <xdr:nvSpPr>
        <xdr:cNvPr id="184" name="CustomShape 1">
          <a:extLst>
            <a:ext uri="{FF2B5EF4-FFF2-40B4-BE49-F238E27FC236}">
              <a16:creationId xmlns:a16="http://schemas.microsoft.com/office/drawing/2014/main" id="{00000000-0008-0000-0200-0000B8000000}"/>
            </a:ext>
          </a:extLst>
        </xdr:cNvPr>
        <xdr:cNvSpPr/>
      </xdr:nvSpPr>
      <xdr:spPr>
        <a:xfrm>
          <a:off x="94524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263880</xdr:rowOff>
    </xdr:to>
    <xdr:sp macro="" textlink="">
      <xdr:nvSpPr>
        <xdr:cNvPr id="185" name="CustomShape 1">
          <a:extLst>
            <a:ext uri="{FF2B5EF4-FFF2-40B4-BE49-F238E27FC236}">
              <a16:creationId xmlns:a16="http://schemas.microsoft.com/office/drawing/2014/main" id="{00000000-0008-0000-0200-0000B9000000}"/>
            </a:ext>
          </a:extLst>
        </xdr:cNvPr>
        <xdr:cNvSpPr/>
      </xdr:nvSpPr>
      <xdr:spPr>
        <a:xfrm>
          <a:off x="94524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263880</xdr:rowOff>
    </xdr:to>
    <xdr:sp macro="" textlink="">
      <xdr:nvSpPr>
        <xdr:cNvPr id="186" name="CustomShape 1">
          <a:extLst>
            <a:ext uri="{FF2B5EF4-FFF2-40B4-BE49-F238E27FC236}">
              <a16:creationId xmlns:a16="http://schemas.microsoft.com/office/drawing/2014/main" id="{00000000-0008-0000-0200-0000BA000000}"/>
            </a:ext>
          </a:extLst>
        </xdr:cNvPr>
        <xdr:cNvSpPr/>
      </xdr:nvSpPr>
      <xdr:spPr>
        <a:xfrm>
          <a:off x="94524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263880</xdr:rowOff>
    </xdr:to>
    <xdr:sp macro="" textlink="">
      <xdr:nvSpPr>
        <xdr:cNvPr id="187" name="CustomShape 1">
          <a:extLst>
            <a:ext uri="{FF2B5EF4-FFF2-40B4-BE49-F238E27FC236}">
              <a16:creationId xmlns:a16="http://schemas.microsoft.com/office/drawing/2014/main" id="{00000000-0008-0000-0200-0000BB000000}"/>
            </a:ext>
          </a:extLst>
        </xdr:cNvPr>
        <xdr:cNvSpPr/>
      </xdr:nvSpPr>
      <xdr:spPr>
        <a:xfrm>
          <a:off x="94524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263880</xdr:rowOff>
    </xdr:to>
    <xdr:sp macro="" textlink="">
      <xdr:nvSpPr>
        <xdr:cNvPr id="188" name="CustomShape 1">
          <a:extLst>
            <a:ext uri="{FF2B5EF4-FFF2-40B4-BE49-F238E27FC236}">
              <a16:creationId xmlns:a16="http://schemas.microsoft.com/office/drawing/2014/main" id="{00000000-0008-0000-0200-0000BC000000}"/>
            </a:ext>
          </a:extLst>
        </xdr:cNvPr>
        <xdr:cNvSpPr/>
      </xdr:nvSpPr>
      <xdr:spPr>
        <a:xfrm>
          <a:off x="94524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263880</xdr:rowOff>
    </xdr:to>
    <xdr:sp macro="" textlink="">
      <xdr:nvSpPr>
        <xdr:cNvPr id="189" name="CustomShape 1">
          <a:extLst>
            <a:ext uri="{FF2B5EF4-FFF2-40B4-BE49-F238E27FC236}">
              <a16:creationId xmlns:a16="http://schemas.microsoft.com/office/drawing/2014/main" id="{00000000-0008-0000-0200-0000BD000000}"/>
            </a:ext>
          </a:extLst>
        </xdr:cNvPr>
        <xdr:cNvSpPr/>
      </xdr:nvSpPr>
      <xdr:spPr>
        <a:xfrm>
          <a:off x="94524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263880</xdr:rowOff>
    </xdr:to>
    <xdr:sp macro="" textlink="">
      <xdr:nvSpPr>
        <xdr:cNvPr id="190" name="CustomShape 1">
          <a:extLst>
            <a:ext uri="{FF2B5EF4-FFF2-40B4-BE49-F238E27FC236}">
              <a16:creationId xmlns:a16="http://schemas.microsoft.com/office/drawing/2014/main" id="{00000000-0008-0000-0200-0000BE000000}"/>
            </a:ext>
          </a:extLst>
        </xdr:cNvPr>
        <xdr:cNvSpPr/>
      </xdr:nvSpPr>
      <xdr:spPr>
        <a:xfrm>
          <a:off x="94524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263880</xdr:rowOff>
    </xdr:to>
    <xdr:sp macro="" textlink="">
      <xdr:nvSpPr>
        <xdr:cNvPr id="191" name="CustomShape 1">
          <a:extLst>
            <a:ext uri="{FF2B5EF4-FFF2-40B4-BE49-F238E27FC236}">
              <a16:creationId xmlns:a16="http://schemas.microsoft.com/office/drawing/2014/main" id="{00000000-0008-0000-0200-0000BF000000}"/>
            </a:ext>
          </a:extLst>
        </xdr:cNvPr>
        <xdr:cNvSpPr/>
      </xdr:nvSpPr>
      <xdr:spPr>
        <a:xfrm>
          <a:off x="94524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270720</xdr:rowOff>
    </xdr:to>
    <xdr:sp macro="" textlink="">
      <xdr:nvSpPr>
        <xdr:cNvPr id="192" name="CustomShape 1">
          <a:extLst>
            <a:ext uri="{FF2B5EF4-FFF2-40B4-BE49-F238E27FC236}">
              <a16:creationId xmlns:a16="http://schemas.microsoft.com/office/drawing/2014/main" id="{00000000-0008-0000-0200-0000C0000000}"/>
            </a:ext>
          </a:extLst>
        </xdr:cNvPr>
        <xdr:cNvSpPr/>
      </xdr:nvSpPr>
      <xdr:spPr>
        <a:xfrm>
          <a:off x="9452498" y="28003860"/>
          <a:ext cx="1248202"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263880</xdr:rowOff>
    </xdr:to>
    <xdr:sp macro="" textlink="">
      <xdr:nvSpPr>
        <xdr:cNvPr id="193" name="CustomShape 1">
          <a:extLst>
            <a:ext uri="{FF2B5EF4-FFF2-40B4-BE49-F238E27FC236}">
              <a16:creationId xmlns:a16="http://schemas.microsoft.com/office/drawing/2014/main" id="{00000000-0008-0000-0200-0000C1000000}"/>
            </a:ext>
          </a:extLst>
        </xdr:cNvPr>
        <xdr:cNvSpPr/>
      </xdr:nvSpPr>
      <xdr:spPr>
        <a:xfrm>
          <a:off x="94524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263880</xdr:rowOff>
    </xdr:to>
    <xdr:sp macro="" textlink="">
      <xdr:nvSpPr>
        <xdr:cNvPr id="194" name="CustomShape 1">
          <a:extLst>
            <a:ext uri="{FF2B5EF4-FFF2-40B4-BE49-F238E27FC236}">
              <a16:creationId xmlns:a16="http://schemas.microsoft.com/office/drawing/2014/main" id="{00000000-0008-0000-0200-0000C2000000}"/>
            </a:ext>
          </a:extLst>
        </xdr:cNvPr>
        <xdr:cNvSpPr/>
      </xdr:nvSpPr>
      <xdr:spPr>
        <a:xfrm>
          <a:off x="94524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263880</xdr:rowOff>
    </xdr:to>
    <xdr:sp macro="" textlink="">
      <xdr:nvSpPr>
        <xdr:cNvPr id="195" name="CustomShape 1">
          <a:extLst>
            <a:ext uri="{FF2B5EF4-FFF2-40B4-BE49-F238E27FC236}">
              <a16:creationId xmlns:a16="http://schemas.microsoft.com/office/drawing/2014/main" id="{00000000-0008-0000-0200-0000C3000000}"/>
            </a:ext>
          </a:extLst>
        </xdr:cNvPr>
        <xdr:cNvSpPr/>
      </xdr:nvSpPr>
      <xdr:spPr>
        <a:xfrm>
          <a:off x="94524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263880</xdr:rowOff>
    </xdr:to>
    <xdr:sp macro="" textlink="">
      <xdr:nvSpPr>
        <xdr:cNvPr id="196" name="CustomShape 1">
          <a:extLst>
            <a:ext uri="{FF2B5EF4-FFF2-40B4-BE49-F238E27FC236}">
              <a16:creationId xmlns:a16="http://schemas.microsoft.com/office/drawing/2014/main" id="{00000000-0008-0000-0200-0000C4000000}"/>
            </a:ext>
          </a:extLst>
        </xdr:cNvPr>
        <xdr:cNvSpPr/>
      </xdr:nvSpPr>
      <xdr:spPr>
        <a:xfrm>
          <a:off x="94524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65</xdr:row>
      <xdr:rowOff>360</xdr:rowOff>
    </xdr:from>
    <xdr:to>
      <xdr:col>7</xdr:col>
      <xdr:colOff>223200</xdr:colOff>
      <xdr:row>65</xdr:row>
      <xdr:rowOff>263880</xdr:rowOff>
    </xdr:to>
    <xdr:sp macro="" textlink="">
      <xdr:nvSpPr>
        <xdr:cNvPr id="197" name="CustomShape 1">
          <a:extLst>
            <a:ext uri="{FF2B5EF4-FFF2-40B4-BE49-F238E27FC236}">
              <a16:creationId xmlns:a16="http://schemas.microsoft.com/office/drawing/2014/main" id="{00000000-0008-0000-0200-0000C5000000}"/>
            </a:ext>
          </a:extLst>
        </xdr:cNvPr>
        <xdr:cNvSpPr/>
      </xdr:nvSpPr>
      <xdr:spPr>
        <a:xfrm>
          <a:off x="94524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65</xdr:row>
      <xdr:rowOff>360</xdr:rowOff>
    </xdr:from>
    <xdr:to>
      <xdr:col>7</xdr:col>
      <xdr:colOff>127800</xdr:colOff>
      <xdr:row>65</xdr:row>
      <xdr:rowOff>263880</xdr:rowOff>
    </xdr:to>
    <xdr:sp macro="" textlink="">
      <xdr:nvSpPr>
        <xdr:cNvPr id="198" name="CustomShape 1">
          <a:extLst>
            <a:ext uri="{FF2B5EF4-FFF2-40B4-BE49-F238E27FC236}">
              <a16:creationId xmlns:a16="http://schemas.microsoft.com/office/drawing/2014/main" id="{00000000-0008-0000-0200-0000C6000000}"/>
            </a:ext>
          </a:extLst>
        </xdr:cNvPr>
        <xdr:cNvSpPr/>
      </xdr:nvSpPr>
      <xdr:spPr>
        <a:xfrm>
          <a:off x="93570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65</xdr:row>
      <xdr:rowOff>360</xdr:rowOff>
    </xdr:from>
    <xdr:to>
      <xdr:col>7</xdr:col>
      <xdr:colOff>127800</xdr:colOff>
      <xdr:row>65</xdr:row>
      <xdr:rowOff>263880</xdr:rowOff>
    </xdr:to>
    <xdr:sp macro="" textlink="">
      <xdr:nvSpPr>
        <xdr:cNvPr id="199" name="CustomShape 1">
          <a:extLst>
            <a:ext uri="{FF2B5EF4-FFF2-40B4-BE49-F238E27FC236}">
              <a16:creationId xmlns:a16="http://schemas.microsoft.com/office/drawing/2014/main" id="{00000000-0008-0000-0200-0000C7000000}"/>
            </a:ext>
          </a:extLst>
        </xdr:cNvPr>
        <xdr:cNvSpPr/>
      </xdr:nvSpPr>
      <xdr:spPr>
        <a:xfrm>
          <a:off x="93570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65</xdr:row>
      <xdr:rowOff>360</xdr:rowOff>
    </xdr:from>
    <xdr:to>
      <xdr:col>7</xdr:col>
      <xdr:colOff>127800</xdr:colOff>
      <xdr:row>65</xdr:row>
      <xdr:rowOff>263880</xdr:rowOff>
    </xdr:to>
    <xdr:sp macro="" textlink="">
      <xdr:nvSpPr>
        <xdr:cNvPr id="200" name="CustomShape 1">
          <a:extLst>
            <a:ext uri="{FF2B5EF4-FFF2-40B4-BE49-F238E27FC236}">
              <a16:creationId xmlns:a16="http://schemas.microsoft.com/office/drawing/2014/main" id="{00000000-0008-0000-0200-0000C8000000}"/>
            </a:ext>
          </a:extLst>
        </xdr:cNvPr>
        <xdr:cNvSpPr/>
      </xdr:nvSpPr>
      <xdr:spPr>
        <a:xfrm>
          <a:off x="93570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65</xdr:row>
      <xdr:rowOff>360</xdr:rowOff>
    </xdr:from>
    <xdr:to>
      <xdr:col>7</xdr:col>
      <xdr:colOff>127800</xdr:colOff>
      <xdr:row>65</xdr:row>
      <xdr:rowOff>263880</xdr:rowOff>
    </xdr:to>
    <xdr:sp macro="" textlink="">
      <xdr:nvSpPr>
        <xdr:cNvPr id="201" name="CustomShape 1">
          <a:extLst>
            <a:ext uri="{FF2B5EF4-FFF2-40B4-BE49-F238E27FC236}">
              <a16:creationId xmlns:a16="http://schemas.microsoft.com/office/drawing/2014/main" id="{00000000-0008-0000-0200-0000C9000000}"/>
            </a:ext>
          </a:extLst>
        </xdr:cNvPr>
        <xdr:cNvSpPr/>
      </xdr:nvSpPr>
      <xdr:spPr>
        <a:xfrm>
          <a:off x="9357098" y="28003860"/>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263880</xdr:rowOff>
    </xdr:to>
    <xdr:sp macro="" textlink="">
      <xdr:nvSpPr>
        <xdr:cNvPr id="202" name="CustomShape 1">
          <a:extLst>
            <a:ext uri="{FF2B5EF4-FFF2-40B4-BE49-F238E27FC236}">
              <a16:creationId xmlns:a16="http://schemas.microsoft.com/office/drawing/2014/main" id="{00000000-0008-0000-0200-0000CA000000}"/>
            </a:ext>
          </a:extLst>
        </xdr:cNvPr>
        <xdr:cNvSpPr/>
      </xdr:nvSpPr>
      <xdr:spPr>
        <a:xfrm>
          <a:off x="94763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263880</xdr:rowOff>
    </xdr:to>
    <xdr:sp macro="" textlink="">
      <xdr:nvSpPr>
        <xdr:cNvPr id="203" name="CustomShape 1">
          <a:extLst>
            <a:ext uri="{FF2B5EF4-FFF2-40B4-BE49-F238E27FC236}">
              <a16:creationId xmlns:a16="http://schemas.microsoft.com/office/drawing/2014/main" id="{00000000-0008-0000-0200-0000CB000000}"/>
            </a:ext>
          </a:extLst>
        </xdr:cNvPr>
        <xdr:cNvSpPr/>
      </xdr:nvSpPr>
      <xdr:spPr>
        <a:xfrm>
          <a:off x="94763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263880</xdr:rowOff>
    </xdr:to>
    <xdr:sp macro="" textlink="">
      <xdr:nvSpPr>
        <xdr:cNvPr id="204" name="CustomShape 1">
          <a:extLst>
            <a:ext uri="{FF2B5EF4-FFF2-40B4-BE49-F238E27FC236}">
              <a16:creationId xmlns:a16="http://schemas.microsoft.com/office/drawing/2014/main" id="{00000000-0008-0000-0200-0000CC000000}"/>
            </a:ext>
          </a:extLst>
        </xdr:cNvPr>
        <xdr:cNvSpPr/>
      </xdr:nvSpPr>
      <xdr:spPr>
        <a:xfrm>
          <a:off x="94763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263880</xdr:rowOff>
    </xdr:to>
    <xdr:sp macro="" textlink="">
      <xdr:nvSpPr>
        <xdr:cNvPr id="205" name="CustomShape 1">
          <a:extLst>
            <a:ext uri="{FF2B5EF4-FFF2-40B4-BE49-F238E27FC236}">
              <a16:creationId xmlns:a16="http://schemas.microsoft.com/office/drawing/2014/main" id="{00000000-0008-0000-0200-0000CD000000}"/>
            </a:ext>
          </a:extLst>
        </xdr:cNvPr>
        <xdr:cNvSpPr/>
      </xdr:nvSpPr>
      <xdr:spPr>
        <a:xfrm>
          <a:off x="94763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263880</xdr:rowOff>
    </xdr:to>
    <xdr:sp macro="" textlink="">
      <xdr:nvSpPr>
        <xdr:cNvPr id="206" name="CustomShape 1">
          <a:extLst>
            <a:ext uri="{FF2B5EF4-FFF2-40B4-BE49-F238E27FC236}">
              <a16:creationId xmlns:a16="http://schemas.microsoft.com/office/drawing/2014/main" id="{00000000-0008-0000-0200-0000CE000000}"/>
            </a:ext>
          </a:extLst>
        </xdr:cNvPr>
        <xdr:cNvSpPr/>
      </xdr:nvSpPr>
      <xdr:spPr>
        <a:xfrm>
          <a:off x="94763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263880</xdr:rowOff>
    </xdr:to>
    <xdr:sp macro="" textlink="">
      <xdr:nvSpPr>
        <xdr:cNvPr id="207" name="CustomShape 1">
          <a:extLst>
            <a:ext uri="{FF2B5EF4-FFF2-40B4-BE49-F238E27FC236}">
              <a16:creationId xmlns:a16="http://schemas.microsoft.com/office/drawing/2014/main" id="{00000000-0008-0000-0200-0000CF000000}"/>
            </a:ext>
          </a:extLst>
        </xdr:cNvPr>
        <xdr:cNvSpPr/>
      </xdr:nvSpPr>
      <xdr:spPr>
        <a:xfrm>
          <a:off x="94763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263880</xdr:rowOff>
    </xdr:to>
    <xdr:sp macro="" textlink="">
      <xdr:nvSpPr>
        <xdr:cNvPr id="208" name="CustomShape 1">
          <a:extLst>
            <a:ext uri="{FF2B5EF4-FFF2-40B4-BE49-F238E27FC236}">
              <a16:creationId xmlns:a16="http://schemas.microsoft.com/office/drawing/2014/main" id="{00000000-0008-0000-0200-0000D0000000}"/>
            </a:ext>
          </a:extLst>
        </xdr:cNvPr>
        <xdr:cNvSpPr/>
      </xdr:nvSpPr>
      <xdr:spPr>
        <a:xfrm>
          <a:off x="94763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263880</xdr:rowOff>
    </xdr:to>
    <xdr:sp macro="" textlink="">
      <xdr:nvSpPr>
        <xdr:cNvPr id="209" name="CustomShape 1">
          <a:extLst>
            <a:ext uri="{FF2B5EF4-FFF2-40B4-BE49-F238E27FC236}">
              <a16:creationId xmlns:a16="http://schemas.microsoft.com/office/drawing/2014/main" id="{00000000-0008-0000-0200-0000D1000000}"/>
            </a:ext>
          </a:extLst>
        </xdr:cNvPr>
        <xdr:cNvSpPr/>
      </xdr:nvSpPr>
      <xdr:spPr>
        <a:xfrm>
          <a:off x="94763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263880</xdr:rowOff>
    </xdr:to>
    <xdr:sp macro="" textlink="">
      <xdr:nvSpPr>
        <xdr:cNvPr id="210" name="CustomShape 1">
          <a:extLst>
            <a:ext uri="{FF2B5EF4-FFF2-40B4-BE49-F238E27FC236}">
              <a16:creationId xmlns:a16="http://schemas.microsoft.com/office/drawing/2014/main" id="{00000000-0008-0000-0200-0000D2000000}"/>
            </a:ext>
          </a:extLst>
        </xdr:cNvPr>
        <xdr:cNvSpPr/>
      </xdr:nvSpPr>
      <xdr:spPr>
        <a:xfrm>
          <a:off x="94763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263880</xdr:rowOff>
    </xdr:to>
    <xdr:sp macro="" textlink="">
      <xdr:nvSpPr>
        <xdr:cNvPr id="211" name="CustomShape 1">
          <a:extLst>
            <a:ext uri="{FF2B5EF4-FFF2-40B4-BE49-F238E27FC236}">
              <a16:creationId xmlns:a16="http://schemas.microsoft.com/office/drawing/2014/main" id="{00000000-0008-0000-0200-0000D3000000}"/>
            </a:ext>
          </a:extLst>
        </xdr:cNvPr>
        <xdr:cNvSpPr/>
      </xdr:nvSpPr>
      <xdr:spPr>
        <a:xfrm>
          <a:off x="94763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263880</xdr:rowOff>
    </xdr:to>
    <xdr:sp macro="" textlink="">
      <xdr:nvSpPr>
        <xdr:cNvPr id="212" name="CustomShape 1">
          <a:extLst>
            <a:ext uri="{FF2B5EF4-FFF2-40B4-BE49-F238E27FC236}">
              <a16:creationId xmlns:a16="http://schemas.microsoft.com/office/drawing/2014/main" id="{00000000-0008-0000-0200-0000D4000000}"/>
            </a:ext>
          </a:extLst>
        </xdr:cNvPr>
        <xdr:cNvSpPr/>
      </xdr:nvSpPr>
      <xdr:spPr>
        <a:xfrm>
          <a:off x="94763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263880</xdr:rowOff>
    </xdr:to>
    <xdr:sp macro="" textlink="">
      <xdr:nvSpPr>
        <xdr:cNvPr id="213" name="CustomShape 1">
          <a:extLst>
            <a:ext uri="{FF2B5EF4-FFF2-40B4-BE49-F238E27FC236}">
              <a16:creationId xmlns:a16="http://schemas.microsoft.com/office/drawing/2014/main" id="{00000000-0008-0000-0200-0000D5000000}"/>
            </a:ext>
          </a:extLst>
        </xdr:cNvPr>
        <xdr:cNvSpPr/>
      </xdr:nvSpPr>
      <xdr:spPr>
        <a:xfrm>
          <a:off x="94763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263880</xdr:rowOff>
    </xdr:to>
    <xdr:sp macro="" textlink="">
      <xdr:nvSpPr>
        <xdr:cNvPr id="214" name="CustomShape 1">
          <a:extLst>
            <a:ext uri="{FF2B5EF4-FFF2-40B4-BE49-F238E27FC236}">
              <a16:creationId xmlns:a16="http://schemas.microsoft.com/office/drawing/2014/main" id="{00000000-0008-0000-0200-0000D6000000}"/>
            </a:ext>
          </a:extLst>
        </xdr:cNvPr>
        <xdr:cNvSpPr/>
      </xdr:nvSpPr>
      <xdr:spPr>
        <a:xfrm>
          <a:off x="94763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263880</xdr:rowOff>
    </xdr:to>
    <xdr:sp macro="" textlink="">
      <xdr:nvSpPr>
        <xdr:cNvPr id="215" name="CustomShape 1">
          <a:extLst>
            <a:ext uri="{FF2B5EF4-FFF2-40B4-BE49-F238E27FC236}">
              <a16:creationId xmlns:a16="http://schemas.microsoft.com/office/drawing/2014/main" id="{00000000-0008-0000-0200-0000D7000000}"/>
            </a:ext>
          </a:extLst>
        </xdr:cNvPr>
        <xdr:cNvSpPr/>
      </xdr:nvSpPr>
      <xdr:spPr>
        <a:xfrm>
          <a:off x="94763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263880</xdr:rowOff>
    </xdr:to>
    <xdr:sp macro="" textlink="">
      <xdr:nvSpPr>
        <xdr:cNvPr id="216" name="CustomShape 1">
          <a:extLst>
            <a:ext uri="{FF2B5EF4-FFF2-40B4-BE49-F238E27FC236}">
              <a16:creationId xmlns:a16="http://schemas.microsoft.com/office/drawing/2014/main" id="{00000000-0008-0000-0200-0000D8000000}"/>
            </a:ext>
          </a:extLst>
        </xdr:cNvPr>
        <xdr:cNvSpPr/>
      </xdr:nvSpPr>
      <xdr:spPr>
        <a:xfrm>
          <a:off x="94763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263880</xdr:rowOff>
    </xdr:to>
    <xdr:sp macro="" textlink="">
      <xdr:nvSpPr>
        <xdr:cNvPr id="217" name="CustomShape 1">
          <a:extLst>
            <a:ext uri="{FF2B5EF4-FFF2-40B4-BE49-F238E27FC236}">
              <a16:creationId xmlns:a16="http://schemas.microsoft.com/office/drawing/2014/main" id="{00000000-0008-0000-0200-0000D9000000}"/>
            </a:ext>
          </a:extLst>
        </xdr:cNvPr>
        <xdr:cNvSpPr/>
      </xdr:nvSpPr>
      <xdr:spPr>
        <a:xfrm>
          <a:off x="94763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263880</xdr:rowOff>
    </xdr:to>
    <xdr:sp macro="" textlink="">
      <xdr:nvSpPr>
        <xdr:cNvPr id="218" name="CustomShape 1">
          <a:extLst>
            <a:ext uri="{FF2B5EF4-FFF2-40B4-BE49-F238E27FC236}">
              <a16:creationId xmlns:a16="http://schemas.microsoft.com/office/drawing/2014/main" id="{00000000-0008-0000-0200-0000DA000000}"/>
            </a:ext>
          </a:extLst>
        </xdr:cNvPr>
        <xdr:cNvSpPr/>
      </xdr:nvSpPr>
      <xdr:spPr>
        <a:xfrm>
          <a:off x="94763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263880</xdr:rowOff>
    </xdr:to>
    <xdr:sp macro="" textlink="">
      <xdr:nvSpPr>
        <xdr:cNvPr id="219" name="CustomShape 1">
          <a:extLst>
            <a:ext uri="{FF2B5EF4-FFF2-40B4-BE49-F238E27FC236}">
              <a16:creationId xmlns:a16="http://schemas.microsoft.com/office/drawing/2014/main" id="{00000000-0008-0000-0200-0000DB000000}"/>
            </a:ext>
          </a:extLst>
        </xdr:cNvPr>
        <xdr:cNvSpPr/>
      </xdr:nvSpPr>
      <xdr:spPr>
        <a:xfrm>
          <a:off x="94763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263880</xdr:rowOff>
    </xdr:to>
    <xdr:sp macro="" textlink="">
      <xdr:nvSpPr>
        <xdr:cNvPr id="220" name="CustomShape 1">
          <a:extLst>
            <a:ext uri="{FF2B5EF4-FFF2-40B4-BE49-F238E27FC236}">
              <a16:creationId xmlns:a16="http://schemas.microsoft.com/office/drawing/2014/main" id="{00000000-0008-0000-0200-0000DC000000}"/>
            </a:ext>
          </a:extLst>
        </xdr:cNvPr>
        <xdr:cNvSpPr/>
      </xdr:nvSpPr>
      <xdr:spPr>
        <a:xfrm>
          <a:off x="94763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263880</xdr:rowOff>
    </xdr:to>
    <xdr:sp macro="" textlink="">
      <xdr:nvSpPr>
        <xdr:cNvPr id="221" name="CustomShape 1">
          <a:extLst>
            <a:ext uri="{FF2B5EF4-FFF2-40B4-BE49-F238E27FC236}">
              <a16:creationId xmlns:a16="http://schemas.microsoft.com/office/drawing/2014/main" id="{00000000-0008-0000-0200-0000DD000000}"/>
            </a:ext>
          </a:extLst>
        </xdr:cNvPr>
        <xdr:cNvSpPr/>
      </xdr:nvSpPr>
      <xdr:spPr>
        <a:xfrm>
          <a:off x="94763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263880</xdr:rowOff>
    </xdr:to>
    <xdr:sp macro="" textlink="">
      <xdr:nvSpPr>
        <xdr:cNvPr id="222" name="CustomShape 1">
          <a:extLst>
            <a:ext uri="{FF2B5EF4-FFF2-40B4-BE49-F238E27FC236}">
              <a16:creationId xmlns:a16="http://schemas.microsoft.com/office/drawing/2014/main" id="{00000000-0008-0000-0200-0000DE000000}"/>
            </a:ext>
          </a:extLst>
        </xdr:cNvPr>
        <xdr:cNvSpPr/>
      </xdr:nvSpPr>
      <xdr:spPr>
        <a:xfrm>
          <a:off x="94763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263880</xdr:rowOff>
    </xdr:to>
    <xdr:sp macro="" textlink="">
      <xdr:nvSpPr>
        <xdr:cNvPr id="223" name="CustomShape 1">
          <a:extLst>
            <a:ext uri="{FF2B5EF4-FFF2-40B4-BE49-F238E27FC236}">
              <a16:creationId xmlns:a16="http://schemas.microsoft.com/office/drawing/2014/main" id="{00000000-0008-0000-0200-0000DF000000}"/>
            </a:ext>
          </a:extLst>
        </xdr:cNvPr>
        <xdr:cNvSpPr/>
      </xdr:nvSpPr>
      <xdr:spPr>
        <a:xfrm>
          <a:off x="94763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263880</xdr:rowOff>
    </xdr:to>
    <xdr:sp macro="" textlink="">
      <xdr:nvSpPr>
        <xdr:cNvPr id="224" name="CustomShape 1">
          <a:extLst>
            <a:ext uri="{FF2B5EF4-FFF2-40B4-BE49-F238E27FC236}">
              <a16:creationId xmlns:a16="http://schemas.microsoft.com/office/drawing/2014/main" id="{00000000-0008-0000-0200-0000E0000000}"/>
            </a:ext>
          </a:extLst>
        </xdr:cNvPr>
        <xdr:cNvSpPr/>
      </xdr:nvSpPr>
      <xdr:spPr>
        <a:xfrm>
          <a:off x="94763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263880</xdr:rowOff>
    </xdr:to>
    <xdr:sp macro="" textlink="">
      <xdr:nvSpPr>
        <xdr:cNvPr id="225" name="CustomShape 1">
          <a:extLst>
            <a:ext uri="{FF2B5EF4-FFF2-40B4-BE49-F238E27FC236}">
              <a16:creationId xmlns:a16="http://schemas.microsoft.com/office/drawing/2014/main" id="{00000000-0008-0000-0200-0000E1000000}"/>
            </a:ext>
          </a:extLst>
        </xdr:cNvPr>
        <xdr:cNvSpPr/>
      </xdr:nvSpPr>
      <xdr:spPr>
        <a:xfrm>
          <a:off x="94763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263880</xdr:rowOff>
    </xdr:to>
    <xdr:sp macro="" textlink="">
      <xdr:nvSpPr>
        <xdr:cNvPr id="226" name="CustomShape 1">
          <a:extLst>
            <a:ext uri="{FF2B5EF4-FFF2-40B4-BE49-F238E27FC236}">
              <a16:creationId xmlns:a16="http://schemas.microsoft.com/office/drawing/2014/main" id="{00000000-0008-0000-0200-0000E2000000}"/>
            </a:ext>
          </a:extLst>
        </xdr:cNvPr>
        <xdr:cNvSpPr/>
      </xdr:nvSpPr>
      <xdr:spPr>
        <a:xfrm>
          <a:off x="94763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263880</xdr:rowOff>
    </xdr:to>
    <xdr:sp macro="" textlink="">
      <xdr:nvSpPr>
        <xdr:cNvPr id="227" name="CustomShape 1">
          <a:extLst>
            <a:ext uri="{FF2B5EF4-FFF2-40B4-BE49-F238E27FC236}">
              <a16:creationId xmlns:a16="http://schemas.microsoft.com/office/drawing/2014/main" id="{00000000-0008-0000-0200-0000E3000000}"/>
            </a:ext>
          </a:extLst>
        </xdr:cNvPr>
        <xdr:cNvSpPr/>
      </xdr:nvSpPr>
      <xdr:spPr>
        <a:xfrm>
          <a:off x="94763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263880</xdr:rowOff>
    </xdr:to>
    <xdr:sp macro="" textlink="">
      <xdr:nvSpPr>
        <xdr:cNvPr id="228" name="CustomShape 1">
          <a:extLst>
            <a:ext uri="{FF2B5EF4-FFF2-40B4-BE49-F238E27FC236}">
              <a16:creationId xmlns:a16="http://schemas.microsoft.com/office/drawing/2014/main" id="{00000000-0008-0000-0200-0000E4000000}"/>
            </a:ext>
          </a:extLst>
        </xdr:cNvPr>
        <xdr:cNvSpPr/>
      </xdr:nvSpPr>
      <xdr:spPr>
        <a:xfrm>
          <a:off x="94763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263880</xdr:rowOff>
    </xdr:to>
    <xdr:sp macro="" textlink="">
      <xdr:nvSpPr>
        <xdr:cNvPr id="229" name="CustomShape 1">
          <a:extLst>
            <a:ext uri="{FF2B5EF4-FFF2-40B4-BE49-F238E27FC236}">
              <a16:creationId xmlns:a16="http://schemas.microsoft.com/office/drawing/2014/main" id="{00000000-0008-0000-0200-0000E5000000}"/>
            </a:ext>
          </a:extLst>
        </xdr:cNvPr>
        <xdr:cNvSpPr/>
      </xdr:nvSpPr>
      <xdr:spPr>
        <a:xfrm>
          <a:off x="94763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270720</xdr:rowOff>
    </xdr:to>
    <xdr:sp macro="" textlink="">
      <xdr:nvSpPr>
        <xdr:cNvPr id="230" name="CustomShape 1">
          <a:extLst>
            <a:ext uri="{FF2B5EF4-FFF2-40B4-BE49-F238E27FC236}">
              <a16:creationId xmlns:a16="http://schemas.microsoft.com/office/drawing/2014/main" id="{00000000-0008-0000-0200-0000E6000000}"/>
            </a:ext>
          </a:extLst>
        </xdr:cNvPr>
        <xdr:cNvSpPr/>
      </xdr:nvSpPr>
      <xdr:spPr>
        <a:xfrm>
          <a:off x="9476310" y="39910110"/>
          <a:ext cx="1262490"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263880</xdr:rowOff>
    </xdr:to>
    <xdr:sp macro="" textlink="">
      <xdr:nvSpPr>
        <xdr:cNvPr id="231" name="CustomShape 1">
          <a:extLst>
            <a:ext uri="{FF2B5EF4-FFF2-40B4-BE49-F238E27FC236}">
              <a16:creationId xmlns:a16="http://schemas.microsoft.com/office/drawing/2014/main" id="{00000000-0008-0000-0200-0000E7000000}"/>
            </a:ext>
          </a:extLst>
        </xdr:cNvPr>
        <xdr:cNvSpPr/>
      </xdr:nvSpPr>
      <xdr:spPr>
        <a:xfrm>
          <a:off x="94763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263880</xdr:rowOff>
    </xdr:to>
    <xdr:sp macro="" textlink="">
      <xdr:nvSpPr>
        <xdr:cNvPr id="232" name="CustomShape 1">
          <a:extLst>
            <a:ext uri="{FF2B5EF4-FFF2-40B4-BE49-F238E27FC236}">
              <a16:creationId xmlns:a16="http://schemas.microsoft.com/office/drawing/2014/main" id="{00000000-0008-0000-0200-0000E8000000}"/>
            </a:ext>
          </a:extLst>
        </xdr:cNvPr>
        <xdr:cNvSpPr/>
      </xdr:nvSpPr>
      <xdr:spPr>
        <a:xfrm>
          <a:off x="94763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270720</xdr:rowOff>
    </xdr:to>
    <xdr:sp macro="" textlink="">
      <xdr:nvSpPr>
        <xdr:cNvPr id="233" name="CustomShape 1">
          <a:extLst>
            <a:ext uri="{FF2B5EF4-FFF2-40B4-BE49-F238E27FC236}">
              <a16:creationId xmlns:a16="http://schemas.microsoft.com/office/drawing/2014/main" id="{00000000-0008-0000-0200-0000E9000000}"/>
            </a:ext>
          </a:extLst>
        </xdr:cNvPr>
        <xdr:cNvSpPr/>
      </xdr:nvSpPr>
      <xdr:spPr>
        <a:xfrm>
          <a:off x="9476310" y="39910110"/>
          <a:ext cx="1262490"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263880</xdr:rowOff>
    </xdr:to>
    <xdr:sp macro="" textlink="">
      <xdr:nvSpPr>
        <xdr:cNvPr id="234" name="CustomShape 1">
          <a:extLst>
            <a:ext uri="{FF2B5EF4-FFF2-40B4-BE49-F238E27FC236}">
              <a16:creationId xmlns:a16="http://schemas.microsoft.com/office/drawing/2014/main" id="{00000000-0008-0000-0200-0000EA000000}"/>
            </a:ext>
          </a:extLst>
        </xdr:cNvPr>
        <xdr:cNvSpPr/>
      </xdr:nvSpPr>
      <xdr:spPr>
        <a:xfrm>
          <a:off x="94763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263880</xdr:rowOff>
    </xdr:to>
    <xdr:sp macro="" textlink="">
      <xdr:nvSpPr>
        <xdr:cNvPr id="235" name="CustomShape 1">
          <a:extLst>
            <a:ext uri="{FF2B5EF4-FFF2-40B4-BE49-F238E27FC236}">
              <a16:creationId xmlns:a16="http://schemas.microsoft.com/office/drawing/2014/main" id="{00000000-0008-0000-0200-0000EB000000}"/>
            </a:ext>
          </a:extLst>
        </xdr:cNvPr>
        <xdr:cNvSpPr/>
      </xdr:nvSpPr>
      <xdr:spPr>
        <a:xfrm>
          <a:off x="94763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263880</xdr:rowOff>
    </xdr:to>
    <xdr:sp macro="" textlink="">
      <xdr:nvSpPr>
        <xdr:cNvPr id="236" name="CustomShape 1">
          <a:extLst>
            <a:ext uri="{FF2B5EF4-FFF2-40B4-BE49-F238E27FC236}">
              <a16:creationId xmlns:a16="http://schemas.microsoft.com/office/drawing/2014/main" id="{00000000-0008-0000-0200-0000EC000000}"/>
            </a:ext>
          </a:extLst>
        </xdr:cNvPr>
        <xdr:cNvSpPr/>
      </xdr:nvSpPr>
      <xdr:spPr>
        <a:xfrm>
          <a:off x="94763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263880</xdr:rowOff>
    </xdr:to>
    <xdr:sp macro="" textlink="">
      <xdr:nvSpPr>
        <xdr:cNvPr id="237" name="CustomShape 1">
          <a:extLst>
            <a:ext uri="{FF2B5EF4-FFF2-40B4-BE49-F238E27FC236}">
              <a16:creationId xmlns:a16="http://schemas.microsoft.com/office/drawing/2014/main" id="{00000000-0008-0000-0200-0000ED000000}"/>
            </a:ext>
          </a:extLst>
        </xdr:cNvPr>
        <xdr:cNvSpPr/>
      </xdr:nvSpPr>
      <xdr:spPr>
        <a:xfrm>
          <a:off x="94763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263880</xdr:rowOff>
    </xdr:to>
    <xdr:sp macro="" textlink="">
      <xdr:nvSpPr>
        <xdr:cNvPr id="238" name="CustomShape 1">
          <a:extLst>
            <a:ext uri="{FF2B5EF4-FFF2-40B4-BE49-F238E27FC236}">
              <a16:creationId xmlns:a16="http://schemas.microsoft.com/office/drawing/2014/main" id="{00000000-0008-0000-0200-0000EE000000}"/>
            </a:ext>
          </a:extLst>
        </xdr:cNvPr>
        <xdr:cNvSpPr/>
      </xdr:nvSpPr>
      <xdr:spPr>
        <a:xfrm>
          <a:off x="94763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263880</xdr:rowOff>
    </xdr:to>
    <xdr:sp macro="" textlink="">
      <xdr:nvSpPr>
        <xdr:cNvPr id="239" name="CustomShape 1">
          <a:extLst>
            <a:ext uri="{FF2B5EF4-FFF2-40B4-BE49-F238E27FC236}">
              <a16:creationId xmlns:a16="http://schemas.microsoft.com/office/drawing/2014/main" id="{00000000-0008-0000-0200-0000EF000000}"/>
            </a:ext>
          </a:extLst>
        </xdr:cNvPr>
        <xdr:cNvSpPr/>
      </xdr:nvSpPr>
      <xdr:spPr>
        <a:xfrm>
          <a:off x="94763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263880</xdr:rowOff>
    </xdr:to>
    <xdr:sp macro="" textlink="">
      <xdr:nvSpPr>
        <xdr:cNvPr id="240" name="CustomShape 1">
          <a:extLst>
            <a:ext uri="{FF2B5EF4-FFF2-40B4-BE49-F238E27FC236}">
              <a16:creationId xmlns:a16="http://schemas.microsoft.com/office/drawing/2014/main" id="{00000000-0008-0000-0200-0000F0000000}"/>
            </a:ext>
          </a:extLst>
        </xdr:cNvPr>
        <xdr:cNvSpPr/>
      </xdr:nvSpPr>
      <xdr:spPr>
        <a:xfrm>
          <a:off x="94763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263880</xdr:rowOff>
    </xdr:to>
    <xdr:sp macro="" textlink="">
      <xdr:nvSpPr>
        <xdr:cNvPr id="241" name="CustomShape 1">
          <a:extLst>
            <a:ext uri="{FF2B5EF4-FFF2-40B4-BE49-F238E27FC236}">
              <a16:creationId xmlns:a16="http://schemas.microsoft.com/office/drawing/2014/main" id="{00000000-0008-0000-0200-0000F1000000}"/>
            </a:ext>
          </a:extLst>
        </xdr:cNvPr>
        <xdr:cNvSpPr/>
      </xdr:nvSpPr>
      <xdr:spPr>
        <a:xfrm>
          <a:off x="94763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270720</xdr:rowOff>
    </xdr:to>
    <xdr:sp macro="" textlink="">
      <xdr:nvSpPr>
        <xdr:cNvPr id="242" name="CustomShape 1">
          <a:extLst>
            <a:ext uri="{FF2B5EF4-FFF2-40B4-BE49-F238E27FC236}">
              <a16:creationId xmlns:a16="http://schemas.microsoft.com/office/drawing/2014/main" id="{00000000-0008-0000-0200-0000F2000000}"/>
            </a:ext>
          </a:extLst>
        </xdr:cNvPr>
        <xdr:cNvSpPr/>
      </xdr:nvSpPr>
      <xdr:spPr>
        <a:xfrm>
          <a:off x="9476310" y="39910110"/>
          <a:ext cx="1262490"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263880</xdr:rowOff>
    </xdr:to>
    <xdr:sp macro="" textlink="">
      <xdr:nvSpPr>
        <xdr:cNvPr id="243" name="CustomShape 1">
          <a:extLst>
            <a:ext uri="{FF2B5EF4-FFF2-40B4-BE49-F238E27FC236}">
              <a16:creationId xmlns:a16="http://schemas.microsoft.com/office/drawing/2014/main" id="{00000000-0008-0000-0200-0000F3000000}"/>
            </a:ext>
          </a:extLst>
        </xdr:cNvPr>
        <xdr:cNvSpPr/>
      </xdr:nvSpPr>
      <xdr:spPr>
        <a:xfrm>
          <a:off x="94763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263880</xdr:rowOff>
    </xdr:to>
    <xdr:sp macro="" textlink="">
      <xdr:nvSpPr>
        <xdr:cNvPr id="244" name="CustomShape 1">
          <a:extLst>
            <a:ext uri="{FF2B5EF4-FFF2-40B4-BE49-F238E27FC236}">
              <a16:creationId xmlns:a16="http://schemas.microsoft.com/office/drawing/2014/main" id="{00000000-0008-0000-0200-0000F4000000}"/>
            </a:ext>
          </a:extLst>
        </xdr:cNvPr>
        <xdr:cNvSpPr/>
      </xdr:nvSpPr>
      <xdr:spPr>
        <a:xfrm>
          <a:off x="94763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263880</xdr:rowOff>
    </xdr:to>
    <xdr:sp macro="" textlink="">
      <xdr:nvSpPr>
        <xdr:cNvPr id="245" name="CustomShape 1">
          <a:extLst>
            <a:ext uri="{FF2B5EF4-FFF2-40B4-BE49-F238E27FC236}">
              <a16:creationId xmlns:a16="http://schemas.microsoft.com/office/drawing/2014/main" id="{00000000-0008-0000-0200-0000F5000000}"/>
            </a:ext>
          </a:extLst>
        </xdr:cNvPr>
        <xdr:cNvSpPr/>
      </xdr:nvSpPr>
      <xdr:spPr>
        <a:xfrm>
          <a:off x="94763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263880</xdr:rowOff>
    </xdr:to>
    <xdr:sp macro="" textlink="">
      <xdr:nvSpPr>
        <xdr:cNvPr id="246" name="CustomShape 1">
          <a:extLst>
            <a:ext uri="{FF2B5EF4-FFF2-40B4-BE49-F238E27FC236}">
              <a16:creationId xmlns:a16="http://schemas.microsoft.com/office/drawing/2014/main" id="{00000000-0008-0000-0200-0000F6000000}"/>
            </a:ext>
          </a:extLst>
        </xdr:cNvPr>
        <xdr:cNvSpPr/>
      </xdr:nvSpPr>
      <xdr:spPr>
        <a:xfrm>
          <a:off x="94763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82</xdr:row>
      <xdr:rowOff>360</xdr:rowOff>
    </xdr:from>
    <xdr:to>
      <xdr:col>7</xdr:col>
      <xdr:colOff>223200</xdr:colOff>
      <xdr:row>82</xdr:row>
      <xdr:rowOff>263880</xdr:rowOff>
    </xdr:to>
    <xdr:sp macro="" textlink="">
      <xdr:nvSpPr>
        <xdr:cNvPr id="247" name="CustomShape 1">
          <a:extLst>
            <a:ext uri="{FF2B5EF4-FFF2-40B4-BE49-F238E27FC236}">
              <a16:creationId xmlns:a16="http://schemas.microsoft.com/office/drawing/2014/main" id="{00000000-0008-0000-0200-0000F7000000}"/>
            </a:ext>
          </a:extLst>
        </xdr:cNvPr>
        <xdr:cNvSpPr/>
      </xdr:nvSpPr>
      <xdr:spPr>
        <a:xfrm>
          <a:off x="94763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82</xdr:row>
      <xdr:rowOff>360</xdr:rowOff>
    </xdr:from>
    <xdr:to>
      <xdr:col>7</xdr:col>
      <xdr:colOff>127800</xdr:colOff>
      <xdr:row>82</xdr:row>
      <xdr:rowOff>263880</xdr:rowOff>
    </xdr:to>
    <xdr:sp macro="" textlink="">
      <xdr:nvSpPr>
        <xdr:cNvPr id="248" name="CustomShape 1">
          <a:extLst>
            <a:ext uri="{FF2B5EF4-FFF2-40B4-BE49-F238E27FC236}">
              <a16:creationId xmlns:a16="http://schemas.microsoft.com/office/drawing/2014/main" id="{00000000-0008-0000-0200-0000F8000000}"/>
            </a:ext>
          </a:extLst>
        </xdr:cNvPr>
        <xdr:cNvSpPr/>
      </xdr:nvSpPr>
      <xdr:spPr>
        <a:xfrm>
          <a:off x="93809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82</xdr:row>
      <xdr:rowOff>360</xdr:rowOff>
    </xdr:from>
    <xdr:to>
      <xdr:col>7</xdr:col>
      <xdr:colOff>127800</xdr:colOff>
      <xdr:row>82</xdr:row>
      <xdr:rowOff>263880</xdr:rowOff>
    </xdr:to>
    <xdr:sp macro="" textlink="">
      <xdr:nvSpPr>
        <xdr:cNvPr id="249" name="CustomShape 1">
          <a:extLst>
            <a:ext uri="{FF2B5EF4-FFF2-40B4-BE49-F238E27FC236}">
              <a16:creationId xmlns:a16="http://schemas.microsoft.com/office/drawing/2014/main" id="{00000000-0008-0000-0200-0000F9000000}"/>
            </a:ext>
          </a:extLst>
        </xdr:cNvPr>
        <xdr:cNvSpPr/>
      </xdr:nvSpPr>
      <xdr:spPr>
        <a:xfrm>
          <a:off x="93809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82</xdr:row>
      <xdr:rowOff>360</xdr:rowOff>
    </xdr:from>
    <xdr:to>
      <xdr:col>7</xdr:col>
      <xdr:colOff>127800</xdr:colOff>
      <xdr:row>82</xdr:row>
      <xdr:rowOff>263880</xdr:rowOff>
    </xdr:to>
    <xdr:sp macro="" textlink="">
      <xdr:nvSpPr>
        <xdr:cNvPr id="250" name="CustomShape 1">
          <a:extLst>
            <a:ext uri="{FF2B5EF4-FFF2-40B4-BE49-F238E27FC236}">
              <a16:creationId xmlns:a16="http://schemas.microsoft.com/office/drawing/2014/main" id="{00000000-0008-0000-0200-0000FA000000}"/>
            </a:ext>
          </a:extLst>
        </xdr:cNvPr>
        <xdr:cNvSpPr/>
      </xdr:nvSpPr>
      <xdr:spPr>
        <a:xfrm>
          <a:off x="93809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82</xdr:row>
      <xdr:rowOff>360</xdr:rowOff>
    </xdr:from>
    <xdr:to>
      <xdr:col>7</xdr:col>
      <xdr:colOff>127800</xdr:colOff>
      <xdr:row>82</xdr:row>
      <xdr:rowOff>263880</xdr:rowOff>
    </xdr:to>
    <xdr:sp macro="" textlink="">
      <xdr:nvSpPr>
        <xdr:cNvPr id="251" name="CustomShape 1">
          <a:extLst>
            <a:ext uri="{FF2B5EF4-FFF2-40B4-BE49-F238E27FC236}">
              <a16:creationId xmlns:a16="http://schemas.microsoft.com/office/drawing/2014/main" id="{00000000-0008-0000-0200-0000FB000000}"/>
            </a:ext>
          </a:extLst>
        </xdr:cNvPr>
        <xdr:cNvSpPr/>
      </xdr:nvSpPr>
      <xdr:spPr>
        <a:xfrm>
          <a:off x="9380910" y="39910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263880</xdr:rowOff>
    </xdr:to>
    <xdr:sp macro="" textlink="">
      <xdr:nvSpPr>
        <xdr:cNvPr id="302" name="CustomShape 1">
          <a:extLst>
            <a:ext uri="{FF2B5EF4-FFF2-40B4-BE49-F238E27FC236}">
              <a16:creationId xmlns:a16="http://schemas.microsoft.com/office/drawing/2014/main" id="{00000000-0008-0000-0200-00002E010000}"/>
            </a:ext>
          </a:extLst>
        </xdr:cNvPr>
        <xdr:cNvSpPr/>
      </xdr:nvSpPr>
      <xdr:spPr>
        <a:xfrm>
          <a:off x="94763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263880</xdr:rowOff>
    </xdr:to>
    <xdr:sp macro="" textlink="">
      <xdr:nvSpPr>
        <xdr:cNvPr id="303" name="CustomShape 1">
          <a:extLst>
            <a:ext uri="{FF2B5EF4-FFF2-40B4-BE49-F238E27FC236}">
              <a16:creationId xmlns:a16="http://schemas.microsoft.com/office/drawing/2014/main" id="{00000000-0008-0000-0200-00002F010000}"/>
            </a:ext>
          </a:extLst>
        </xdr:cNvPr>
        <xdr:cNvSpPr/>
      </xdr:nvSpPr>
      <xdr:spPr>
        <a:xfrm>
          <a:off x="94763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263880</xdr:rowOff>
    </xdr:to>
    <xdr:sp macro="" textlink="">
      <xdr:nvSpPr>
        <xdr:cNvPr id="304" name="CustomShape 1">
          <a:extLst>
            <a:ext uri="{FF2B5EF4-FFF2-40B4-BE49-F238E27FC236}">
              <a16:creationId xmlns:a16="http://schemas.microsoft.com/office/drawing/2014/main" id="{00000000-0008-0000-0200-000030010000}"/>
            </a:ext>
          </a:extLst>
        </xdr:cNvPr>
        <xdr:cNvSpPr/>
      </xdr:nvSpPr>
      <xdr:spPr>
        <a:xfrm>
          <a:off x="94763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263880</xdr:rowOff>
    </xdr:to>
    <xdr:sp macro="" textlink="">
      <xdr:nvSpPr>
        <xdr:cNvPr id="305" name="CustomShape 1">
          <a:extLst>
            <a:ext uri="{FF2B5EF4-FFF2-40B4-BE49-F238E27FC236}">
              <a16:creationId xmlns:a16="http://schemas.microsoft.com/office/drawing/2014/main" id="{00000000-0008-0000-0200-000031010000}"/>
            </a:ext>
          </a:extLst>
        </xdr:cNvPr>
        <xdr:cNvSpPr/>
      </xdr:nvSpPr>
      <xdr:spPr>
        <a:xfrm>
          <a:off x="94763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263880</xdr:rowOff>
    </xdr:to>
    <xdr:sp macro="" textlink="">
      <xdr:nvSpPr>
        <xdr:cNvPr id="306" name="CustomShape 1">
          <a:extLst>
            <a:ext uri="{FF2B5EF4-FFF2-40B4-BE49-F238E27FC236}">
              <a16:creationId xmlns:a16="http://schemas.microsoft.com/office/drawing/2014/main" id="{00000000-0008-0000-0200-000032010000}"/>
            </a:ext>
          </a:extLst>
        </xdr:cNvPr>
        <xdr:cNvSpPr/>
      </xdr:nvSpPr>
      <xdr:spPr>
        <a:xfrm>
          <a:off x="94763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263880</xdr:rowOff>
    </xdr:to>
    <xdr:sp macro="" textlink="">
      <xdr:nvSpPr>
        <xdr:cNvPr id="307" name="CustomShape 1">
          <a:extLst>
            <a:ext uri="{FF2B5EF4-FFF2-40B4-BE49-F238E27FC236}">
              <a16:creationId xmlns:a16="http://schemas.microsoft.com/office/drawing/2014/main" id="{00000000-0008-0000-0200-000033010000}"/>
            </a:ext>
          </a:extLst>
        </xdr:cNvPr>
        <xdr:cNvSpPr/>
      </xdr:nvSpPr>
      <xdr:spPr>
        <a:xfrm>
          <a:off x="94763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263880</xdr:rowOff>
    </xdr:to>
    <xdr:sp macro="" textlink="">
      <xdr:nvSpPr>
        <xdr:cNvPr id="308" name="CustomShape 1">
          <a:extLst>
            <a:ext uri="{FF2B5EF4-FFF2-40B4-BE49-F238E27FC236}">
              <a16:creationId xmlns:a16="http://schemas.microsoft.com/office/drawing/2014/main" id="{00000000-0008-0000-0200-000034010000}"/>
            </a:ext>
          </a:extLst>
        </xdr:cNvPr>
        <xdr:cNvSpPr/>
      </xdr:nvSpPr>
      <xdr:spPr>
        <a:xfrm>
          <a:off x="94763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263880</xdr:rowOff>
    </xdr:to>
    <xdr:sp macro="" textlink="">
      <xdr:nvSpPr>
        <xdr:cNvPr id="309" name="CustomShape 1">
          <a:extLst>
            <a:ext uri="{FF2B5EF4-FFF2-40B4-BE49-F238E27FC236}">
              <a16:creationId xmlns:a16="http://schemas.microsoft.com/office/drawing/2014/main" id="{00000000-0008-0000-0200-000035010000}"/>
            </a:ext>
          </a:extLst>
        </xdr:cNvPr>
        <xdr:cNvSpPr/>
      </xdr:nvSpPr>
      <xdr:spPr>
        <a:xfrm>
          <a:off x="94763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263880</xdr:rowOff>
    </xdr:to>
    <xdr:sp macro="" textlink="">
      <xdr:nvSpPr>
        <xdr:cNvPr id="310" name="CustomShape 1">
          <a:extLst>
            <a:ext uri="{FF2B5EF4-FFF2-40B4-BE49-F238E27FC236}">
              <a16:creationId xmlns:a16="http://schemas.microsoft.com/office/drawing/2014/main" id="{00000000-0008-0000-0200-000036010000}"/>
            </a:ext>
          </a:extLst>
        </xdr:cNvPr>
        <xdr:cNvSpPr/>
      </xdr:nvSpPr>
      <xdr:spPr>
        <a:xfrm>
          <a:off x="94763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263880</xdr:rowOff>
    </xdr:to>
    <xdr:sp macro="" textlink="">
      <xdr:nvSpPr>
        <xdr:cNvPr id="311" name="CustomShape 1">
          <a:extLst>
            <a:ext uri="{FF2B5EF4-FFF2-40B4-BE49-F238E27FC236}">
              <a16:creationId xmlns:a16="http://schemas.microsoft.com/office/drawing/2014/main" id="{00000000-0008-0000-0200-000037010000}"/>
            </a:ext>
          </a:extLst>
        </xdr:cNvPr>
        <xdr:cNvSpPr/>
      </xdr:nvSpPr>
      <xdr:spPr>
        <a:xfrm>
          <a:off x="94763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263880</xdr:rowOff>
    </xdr:to>
    <xdr:sp macro="" textlink="">
      <xdr:nvSpPr>
        <xdr:cNvPr id="312" name="CustomShape 1">
          <a:extLst>
            <a:ext uri="{FF2B5EF4-FFF2-40B4-BE49-F238E27FC236}">
              <a16:creationId xmlns:a16="http://schemas.microsoft.com/office/drawing/2014/main" id="{00000000-0008-0000-0200-000038010000}"/>
            </a:ext>
          </a:extLst>
        </xdr:cNvPr>
        <xdr:cNvSpPr/>
      </xdr:nvSpPr>
      <xdr:spPr>
        <a:xfrm>
          <a:off x="94763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263880</xdr:rowOff>
    </xdr:to>
    <xdr:sp macro="" textlink="">
      <xdr:nvSpPr>
        <xdr:cNvPr id="313" name="CustomShape 1">
          <a:extLst>
            <a:ext uri="{FF2B5EF4-FFF2-40B4-BE49-F238E27FC236}">
              <a16:creationId xmlns:a16="http://schemas.microsoft.com/office/drawing/2014/main" id="{00000000-0008-0000-0200-000039010000}"/>
            </a:ext>
          </a:extLst>
        </xdr:cNvPr>
        <xdr:cNvSpPr/>
      </xdr:nvSpPr>
      <xdr:spPr>
        <a:xfrm>
          <a:off x="94763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263880</xdr:rowOff>
    </xdr:to>
    <xdr:sp macro="" textlink="">
      <xdr:nvSpPr>
        <xdr:cNvPr id="314" name="CustomShape 1">
          <a:extLst>
            <a:ext uri="{FF2B5EF4-FFF2-40B4-BE49-F238E27FC236}">
              <a16:creationId xmlns:a16="http://schemas.microsoft.com/office/drawing/2014/main" id="{00000000-0008-0000-0200-00003A010000}"/>
            </a:ext>
          </a:extLst>
        </xdr:cNvPr>
        <xdr:cNvSpPr/>
      </xdr:nvSpPr>
      <xdr:spPr>
        <a:xfrm>
          <a:off x="94763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263880</xdr:rowOff>
    </xdr:to>
    <xdr:sp macro="" textlink="">
      <xdr:nvSpPr>
        <xdr:cNvPr id="315" name="CustomShape 1">
          <a:extLst>
            <a:ext uri="{FF2B5EF4-FFF2-40B4-BE49-F238E27FC236}">
              <a16:creationId xmlns:a16="http://schemas.microsoft.com/office/drawing/2014/main" id="{00000000-0008-0000-0200-00003B010000}"/>
            </a:ext>
          </a:extLst>
        </xdr:cNvPr>
        <xdr:cNvSpPr/>
      </xdr:nvSpPr>
      <xdr:spPr>
        <a:xfrm>
          <a:off x="94763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263880</xdr:rowOff>
    </xdr:to>
    <xdr:sp macro="" textlink="">
      <xdr:nvSpPr>
        <xdr:cNvPr id="316" name="CustomShape 1">
          <a:extLst>
            <a:ext uri="{FF2B5EF4-FFF2-40B4-BE49-F238E27FC236}">
              <a16:creationId xmlns:a16="http://schemas.microsoft.com/office/drawing/2014/main" id="{00000000-0008-0000-0200-00003C010000}"/>
            </a:ext>
          </a:extLst>
        </xdr:cNvPr>
        <xdr:cNvSpPr/>
      </xdr:nvSpPr>
      <xdr:spPr>
        <a:xfrm>
          <a:off x="94763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263880</xdr:rowOff>
    </xdr:to>
    <xdr:sp macro="" textlink="">
      <xdr:nvSpPr>
        <xdr:cNvPr id="317" name="CustomShape 1">
          <a:extLst>
            <a:ext uri="{FF2B5EF4-FFF2-40B4-BE49-F238E27FC236}">
              <a16:creationId xmlns:a16="http://schemas.microsoft.com/office/drawing/2014/main" id="{00000000-0008-0000-0200-00003D010000}"/>
            </a:ext>
          </a:extLst>
        </xdr:cNvPr>
        <xdr:cNvSpPr/>
      </xdr:nvSpPr>
      <xdr:spPr>
        <a:xfrm>
          <a:off x="94763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263880</xdr:rowOff>
    </xdr:to>
    <xdr:sp macro="" textlink="">
      <xdr:nvSpPr>
        <xdr:cNvPr id="318" name="CustomShape 1">
          <a:extLst>
            <a:ext uri="{FF2B5EF4-FFF2-40B4-BE49-F238E27FC236}">
              <a16:creationId xmlns:a16="http://schemas.microsoft.com/office/drawing/2014/main" id="{00000000-0008-0000-0200-00003E010000}"/>
            </a:ext>
          </a:extLst>
        </xdr:cNvPr>
        <xdr:cNvSpPr/>
      </xdr:nvSpPr>
      <xdr:spPr>
        <a:xfrm>
          <a:off x="94763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263880</xdr:rowOff>
    </xdr:to>
    <xdr:sp macro="" textlink="">
      <xdr:nvSpPr>
        <xdr:cNvPr id="319" name="CustomShape 1">
          <a:extLst>
            <a:ext uri="{FF2B5EF4-FFF2-40B4-BE49-F238E27FC236}">
              <a16:creationId xmlns:a16="http://schemas.microsoft.com/office/drawing/2014/main" id="{00000000-0008-0000-0200-00003F010000}"/>
            </a:ext>
          </a:extLst>
        </xdr:cNvPr>
        <xdr:cNvSpPr/>
      </xdr:nvSpPr>
      <xdr:spPr>
        <a:xfrm>
          <a:off x="94763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263880</xdr:rowOff>
    </xdr:to>
    <xdr:sp macro="" textlink="">
      <xdr:nvSpPr>
        <xdr:cNvPr id="320" name="CustomShape 1">
          <a:extLst>
            <a:ext uri="{FF2B5EF4-FFF2-40B4-BE49-F238E27FC236}">
              <a16:creationId xmlns:a16="http://schemas.microsoft.com/office/drawing/2014/main" id="{00000000-0008-0000-0200-000040010000}"/>
            </a:ext>
          </a:extLst>
        </xdr:cNvPr>
        <xdr:cNvSpPr/>
      </xdr:nvSpPr>
      <xdr:spPr>
        <a:xfrm>
          <a:off x="94763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263880</xdr:rowOff>
    </xdr:to>
    <xdr:sp macro="" textlink="">
      <xdr:nvSpPr>
        <xdr:cNvPr id="321" name="CustomShape 1">
          <a:extLst>
            <a:ext uri="{FF2B5EF4-FFF2-40B4-BE49-F238E27FC236}">
              <a16:creationId xmlns:a16="http://schemas.microsoft.com/office/drawing/2014/main" id="{00000000-0008-0000-0200-000041010000}"/>
            </a:ext>
          </a:extLst>
        </xdr:cNvPr>
        <xdr:cNvSpPr/>
      </xdr:nvSpPr>
      <xdr:spPr>
        <a:xfrm>
          <a:off x="94763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263880</xdr:rowOff>
    </xdr:to>
    <xdr:sp macro="" textlink="">
      <xdr:nvSpPr>
        <xdr:cNvPr id="322" name="CustomShape 1">
          <a:extLst>
            <a:ext uri="{FF2B5EF4-FFF2-40B4-BE49-F238E27FC236}">
              <a16:creationId xmlns:a16="http://schemas.microsoft.com/office/drawing/2014/main" id="{00000000-0008-0000-0200-000042010000}"/>
            </a:ext>
          </a:extLst>
        </xdr:cNvPr>
        <xdr:cNvSpPr/>
      </xdr:nvSpPr>
      <xdr:spPr>
        <a:xfrm>
          <a:off x="94763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263880</xdr:rowOff>
    </xdr:to>
    <xdr:sp macro="" textlink="">
      <xdr:nvSpPr>
        <xdr:cNvPr id="323" name="CustomShape 1">
          <a:extLst>
            <a:ext uri="{FF2B5EF4-FFF2-40B4-BE49-F238E27FC236}">
              <a16:creationId xmlns:a16="http://schemas.microsoft.com/office/drawing/2014/main" id="{00000000-0008-0000-0200-000043010000}"/>
            </a:ext>
          </a:extLst>
        </xdr:cNvPr>
        <xdr:cNvSpPr/>
      </xdr:nvSpPr>
      <xdr:spPr>
        <a:xfrm>
          <a:off x="94763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263880</xdr:rowOff>
    </xdr:to>
    <xdr:sp macro="" textlink="">
      <xdr:nvSpPr>
        <xdr:cNvPr id="324" name="CustomShape 1">
          <a:extLst>
            <a:ext uri="{FF2B5EF4-FFF2-40B4-BE49-F238E27FC236}">
              <a16:creationId xmlns:a16="http://schemas.microsoft.com/office/drawing/2014/main" id="{00000000-0008-0000-0200-000044010000}"/>
            </a:ext>
          </a:extLst>
        </xdr:cNvPr>
        <xdr:cNvSpPr/>
      </xdr:nvSpPr>
      <xdr:spPr>
        <a:xfrm>
          <a:off x="94763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263880</xdr:rowOff>
    </xdr:to>
    <xdr:sp macro="" textlink="">
      <xdr:nvSpPr>
        <xdr:cNvPr id="325" name="CustomShape 1">
          <a:extLst>
            <a:ext uri="{FF2B5EF4-FFF2-40B4-BE49-F238E27FC236}">
              <a16:creationId xmlns:a16="http://schemas.microsoft.com/office/drawing/2014/main" id="{00000000-0008-0000-0200-000045010000}"/>
            </a:ext>
          </a:extLst>
        </xdr:cNvPr>
        <xdr:cNvSpPr/>
      </xdr:nvSpPr>
      <xdr:spPr>
        <a:xfrm>
          <a:off x="94763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263880</xdr:rowOff>
    </xdr:to>
    <xdr:sp macro="" textlink="">
      <xdr:nvSpPr>
        <xdr:cNvPr id="326" name="CustomShape 1">
          <a:extLst>
            <a:ext uri="{FF2B5EF4-FFF2-40B4-BE49-F238E27FC236}">
              <a16:creationId xmlns:a16="http://schemas.microsoft.com/office/drawing/2014/main" id="{00000000-0008-0000-0200-000046010000}"/>
            </a:ext>
          </a:extLst>
        </xdr:cNvPr>
        <xdr:cNvSpPr/>
      </xdr:nvSpPr>
      <xdr:spPr>
        <a:xfrm>
          <a:off x="94763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263880</xdr:rowOff>
    </xdr:to>
    <xdr:sp macro="" textlink="">
      <xdr:nvSpPr>
        <xdr:cNvPr id="327" name="CustomShape 1">
          <a:extLst>
            <a:ext uri="{FF2B5EF4-FFF2-40B4-BE49-F238E27FC236}">
              <a16:creationId xmlns:a16="http://schemas.microsoft.com/office/drawing/2014/main" id="{00000000-0008-0000-0200-000047010000}"/>
            </a:ext>
          </a:extLst>
        </xdr:cNvPr>
        <xdr:cNvSpPr/>
      </xdr:nvSpPr>
      <xdr:spPr>
        <a:xfrm>
          <a:off x="94763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263880</xdr:rowOff>
    </xdr:to>
    <xdr:sp macro="" textlink="">
      <xdr:nvSpPr>
        <xdr:cNvPr id="328" name="CustomShape 1">
          <a:extLst>
            <a:ext uri="{FF2B5EF4-FFF2-40B4-BE49-F238E27FC236}">
              <a16:creationId xmlns:a16="http://schemas.microsoft.com/office/drawing/2014/main" id="{00000000-0008-0000-0200-000048010000}"/>
            </a:ext>
          </a:extLst>
        </xdr:cNvPr>
        <xdr:cNvSpPr/>
      </xdr:nvSpPr>
      <xdr:spPr>
        <a:xfrm>
          <a:off x="94763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263880</xdr:rowOff>
    </xdr:to>
    <xdr:sp macro="" textlink="">
      <xdr:nvSpPr>
        <xdr:cNvPr id="329" name="CustomShape 1">
          <a:extLst>
            <a:ext uri="{FF2B5EF4-FFF2-40B4-BE49-F238E27FC236}">
              <a16:creationId xmlns:a16="http://schemas.microsoft.com/office/drawing/2014/main" id="{00000000-0008-0000-0200-000049010000}"/>
            </a:ext>
          </a:extLst>
        </xdr:cNvPr>
        <xdr:cNvSpPr/>
      </xdr:nvSpPr>
      <xdr:spPr>
        <a:xfrm>
          <a:off x="94763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270720</xdr:rowOff>
    </xdr:to>
    <xdr:sp macro="" textlink="">
      <xdr:nvSpPr>
        <xdr:cNvPr id="330" name="CustomShape 1">
          <a:extLst>
            <a:ext uri="{FF2B5EF4-FFF2-40B4-BE49-F238E27FC236}">
              <a16:creationId xmlns:a16="http://schemas.microsoft.com/office/drawing/2014/main" id="{00000000-0008-0000-0200-00004A010000}"/>
            </a:ext>
          </a:extLst>
        </xdr:cNvPr>
        <xdr:cNvSpPr/>
      </xdr:nvSpPr>
      <xdr:spPr>
        <a:xfrm>
          <a:off x="9476310" y="51606810"/>
          <a:ext cx="1262490"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263880</xdr:rowOff>
    </xdr:to>
    <xdr:sp macro="" textlink="">
      <xdr:nvSpPr>
        <xdr:cNvPr id="331" name="CustomShape 1">
          <a:extLst>
            <a:ext uri="{FF2B5EF4-FFF2-40B4-BE49-F238E27FC236}">
              <a16:creationId xmlns:a16="http://schemas.microsoft.com/office/drawing/2014/main" id="{00000000-0008-0000-0200-00004B010000}"/>
            </a:ext>
          </a:extLst>
        </xdr:cNvPr>
        <xdr:cNvSpPr/>
      </xdr:nvSpPr>
      <xdr:spPr>
        <a:xfrm>
          <a:off x="94763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263880</xdr:rowOff>
    </xdr:to>
    <xdr:sp macro="" textlink="">
      <xdr:nvSpPr>
        <xdr:cNvPr id="332" name="CustomShape 1">
          <a:extLst>
            <a:ext uri="{FF2B5EF4-FFF2-40B4-BE49-F238E27FC236}">
              <a16:creationId xmlns:a16="http://schemas.microsoft.com/office/drawing/2014/main" id="{00000000-0008-0000-0200-00004C010000}"/>
            </a:ext>
          </a:extLst>
        </xdr:cNvPr>
        <xdr:cNvSpPr/>
      </xdr:nvSpPr>
      <xdr:spPr>
        <a:xfrm>
          <a:off x="94763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270720</xdr:rowOff>
    </xdr:to>
    <xdr:sp macro="" textlink="">
      <xdr:nvSpPr>
        <xdr:cNvPr id="333" name="CustomShape 1">
          <a:extLst>
            <a:ext uri="{FF2B5EF4-FFF2-40B4-BE49-F238E27FC236}">
              <a16:creationId xmlns:a16="http://schemas.microsoft.com/office/drawing/2014/main" id="{00000000-0008-0000-0200-00004D010000}"/>
            </a:ext>
          </a:extLst>
        </xdr:cNvPr>
        <xdr:cNvSpPr/>
      </xdr:nvSpPr>
      <xdr:spPr>
        <a:xfrm>
          <a:off x="9476310" y="51606810"/>
          <a:ext cx="1262490"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263880</xdr:rowOff>
    </xdr:to>
    <xdr:sp macro="" textlink="">
      <xdr:nvSpPr>
        <xdr:cNvPr id="334" name="CustomShape 1">
          <a:extLst>
            <a:ext uri="{FF2B5EF4-FFF2-40B4-BE49-F238E27FC236}">
              <a16:creationId xmlns:a16="http://schemas.microsoft.com/office/drawing/2014/main" id="{00000000-0008-0000-0200-00004E010000}"/>
            </a:ext>
          </a:extLst>
        </xdr:cNvPr>
        <xdr:cNvSpPr/>
      </xdr:nvSpPr>
      <xdr:spPr>
        <a:xfrm>
          <a:off x="94763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263880</xdr:rowOff>
    </xdr:to>
    <xdr:sp macro="" textlink="">
      <xdr:nvSpPr>
        <xdr:cNvPr id="335" name="CustomShape 1">
          <a:extLst>
            <a:ext uri="{FF2B5EF4-FFF2-40B4-BE49-F238E27FC236}">
              <a16:creationId xmlns:a16="http://schemas.microsoft.com/office/drawing/2014/main" id="{00000000-0008-0000-0200-00004F010000}"/>
            </a:ext>
          </a:extLst>
        </xdr:cNvPr>
        <xdr:cNvSpPr/>
      </xdr:nvSpPr>
      <xdr:spPr>
        <a:xfrm>
          <a:off x="94763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263880</xdr:rowOff>
    </xdr:to>
    <xdr:sp macro="" textlink="">
      <xdr:nvSpPr>
        <xdr:cNvPr id="336" name="CustomShape 1">
          <a:extLst>
            <a:ext uri="{FF2B5EF4-FFF2-40B4-BE49-F238E27FC236}">
              <a16:creationId xmlns:a16="http://schemas.microsoft.com/office/drawing/2014/main" id="{00000000-0008-0000-0200-000050010000}"/>
            </a:ext>
          </a:extLst>
        </xdr:cNvPr>
        <xdr:cNvSpPr/>
      </xdr:nvSpPr>
      <xdr:spPr>
        <a:xfrm>
          <a:off x="94763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263880</xdr:rowOff>
    </xdr:to>
    <xdr:sp macro="" textlink="">
      <xdr:nvSpPr>
        <xdr:cNvPr id="337" name="CustomShape 1">
          <a:extLst>
            <a:ext uri="{FF2B5EF4-FFF2-40B4-BE49-F238E27FC236}">
              <a16:creationId xmlns:a16="http://schemas.microsoft.com/office/drawing/2014/main" id="{00000000-0008-0000-0200-000051010000}"/>
            </a:ext>
          </a:extLst>
        </xdr:cNvPr>
        <xdr:cNvSpPr/>
      </xdr:nvSpPr>
      <xdr:spPr>
        <a:xfrm>
          <a:off x="94763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263880</xdr:rowOff>
    </xdr:to>
    <xdr:sp macro="" textlink="">
      <xdr:nvSpPr>
        <xdr:cNvPr id="338" name="CustomShape 1">
          <a:extLst>
            <a:ext uri="{FF2B5EF4-FFF2-40B4-BE49-F238E27FC236}">
              <a16:creationId xmlns:a16="http://schemas.microsoft.com/office/drawing/2014/main" id="{00000000-0008-0000-0200-000052010000}"/>
            </a:ext>
          </a:extLst>
        </xdr:cNvPr>
        <xdr:cNvSpPr/>
      </xdr:nvSpPr>
      <xdr:spPr>
        <a:xfrm>
          <a:off x="94763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263880</xdr:rowOff>
    </xdr:to>
    <xdr:sp macro="" textlink="">
      <xdr:nvSpPr>
        <xdr:cNvPr id="339" name="CustomShape 1">
          <a:extLst>
            <a:ext uri="{FF2B5EF4-FFF2-40B4-BE49-F238E27FC236}">
              <a16:creationId xmlns:a16="http://schemas.microsoft.com/office/drawing/2014/main" id="{00000000-0008-0000-0200-000053010000}"/>
            </a:ext>
          </a:extLst>
        </xdr:cNvPr>
        <xdr:cNvSpPr/>
      </xdr:nvSpPr>
      <xdr:spPr>
        <a:xfrm>
          <a:off x="94763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263880</xdr:rowOff>
    </xdr:to>
    <xdr:sp macro="" textlink="">
      <xdr:nvSpPr>
        <xdr:cNvPr id="340" name="CustomShape 1">
          <a:extLst>
            <a:ext uri="{FF2B5EF4-FFF2-40B4-BE49-F238E27FC236}">
              <a16:creationId xmlns:a16="http://schemas.microsoft.com/office/drawing/2014/main" id="{00000000-0008-0000-0200-000054010000}"/>
            </a:ext>
          </a:extLst>
        </xdr:cNvPr>
        <xdr:cNvSpPr/>
      </xdr:nvSpPr>
      <xdr:spPr>
        <a:xfrm>
          <a:off x="94763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263880</xdr:rowOff>
    </xdr:to>
    <xdr:sp macro="" textlink="">
      <xdr:nvSpPr>
        <xdr:cNvPr id="341" name="CustomShape 1">
          <a:extLst>
            <a:ext uri="{FF2B5EF4-FFF2-40B4-BE49-F238E27FC236}">
              <a16:creationId xmlns:a16="http://schemas.microsoft.com/office/drawing/2014/main" id="{00000000-0008-0000-0200-000055010000}"/>
            </a:ext>
          </a:extLst>
        </xdr:cNvPr>
        <xdr:cNvSpPr/>
      </xdr:nvSpPr>
      <xdr:spPr>
        <a:xfrm>
          <a:off x="94763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270720</xdr:rowOff>
    </xdr:to>
    <xdr:sp macro="" textlink="">
      <xdr:nvSpPr>
        <xdr:cNvPr id="342" name="CustomShape 1">
          <a:extLst>
            <a:ext uri="{FF2B5EF4-FFF2-40B4-BE49-F238E27FC236}">
              <a16:creationId xmlns:a16="http://schemas.microsoft.com/office/drawing/2014/main" id="{00000000-0008-0000-0200-000056010000}"/>
            </a:ext>
          </a:extLst>
        </xdr:cNvPr>
        <xdr:cNvSpPr/>
      </xdr:nvSpPr>
      <xdr:spPr>
        <a:xfrm>
          <a:off x="9476310" y="51606810"/>
          <a:ext cx="1262490"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263880</xdr:rowOff>
    </xdr:to>
    <xdr:sp macro="" textlink="">
      <xdr:nvSpPr>
        <xdr:cNvPr id="343" name="CustomShape 1">
          <a:extLst>
            <a:ext uri="{FF2B5EF4-FFF2-40B4-BE49-F238E27FC236}">
              <a16:creationId xmlns:a16="http://schemas.microsoft.com/office/drawing/2014/main" id="{00000000-0008-0000-0200-000057010000}"/>
            </a:ext>
          </a:extLst>
        </xdr:cNvPr>
        <xdr:cNvSpPr/>
      </xdr:nvSpPr>
      <xdr:spPr>
        <a:xfrm>
          <a:off x="94763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263880</xdr:rowOff>
    </xdr:to>
    <xdr:sp macro="" textlink="">
      <xdr:nvSpPr>
        <xdr:cNvPr id="344" name="CustomShape 1">
          <a:extLst>
            <a:ext uri="{FF2B5EF4-FFF2-40B4-BE49-F238E27FC236}">
              <a16:creationId xmlns:a16="http://schemas.microsoft.com/office/drawing/2014/main" id="{00000000-0008-0000-0200-000058010000}"/>
            </a:ext>
          </a:extLst>
        </xdr:cNvPr>
        <xdr:cNvSpPr/>
      </xdr:nvSpPr>
      <xdr:spPr>
        <a:xfrm>
          <a:off x="94763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263880</xdr:rowOff>
    </xdr:to>
    <xdr:sp macro="" textlink="">
      <xdr:nvSpPr>
        <xdr:cNvPr id="345" name="CustomShape 1">
          <a:extLst>
            <a:ext uri="{FF2B5EF4-FFF2-40B4-BE49-F238E27FC236}">
              <a16:creationId xmlns:a16="http://schemas.microsoft.com/office/drawing/2014/main" id="{00000000-0008-0000-0200-000059010000}"/>
            </a:ext>
          </a:extLst>
        </xdr:cNvPr>
        <xdr:cNvSpPr/>
      </xdr:nvSpPr>
      <xdr:spPr>
        <a:xfrm>
          <a:off x="94763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263880</xdr:rowOff>
    </xdr:to>
    <xdr:sp macro="" textlink="">
      <xdr:nvSpPr>
        <xdr:cNvPr id="346" name="CustomShape 1">
          <a:extLst>
            <a:ext uri="{FF2B5EF4-FFF2-40B4-BE49-F238E27FC236}">
              <a16:creationId xmlns:a16="http://schemas.microsoft.com/office/drawing/2014/main" id="{00000000-0008-0000-0200-00005A010000}"/>
            </a:ext>
          </a:extLst>
        </xdr:cNvPr>
        <xdr:cNvSpPr/>
      </xdr:nvSpPr>
      <xdr:spPr>
        <a:xfrm>
          <a:off x="94763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100</xdr:row>
      <xdr:rowOff>360</xdr:rowOff>
    </xdr:from>
    <xdr:to>
      <xdr:col>7</xdr:col>
      <xdr:colOff>223200</xdr:colOff>
      <xdr:row>100</xdr:row>
      <xdr:rowOff>263880</xdr:rowOff>
    </xdr:to>
    <xdr:sp macro="" textlink="">
      <xdr:nvSpPr>
        <xdr:cNvPr id="347" name="CustomShape 1">
          <a:extLst>
            <a:ext uri="{FF2B5EF4-FFF2-40B4-BE49-F238E27FC236}">
              <a16:creationId xmlns:a16="http://schemas.microsoft.com/office/drawing/2014/main" id="{00000000-0008-0000-0200-00005B010000}"/>
            </a:ext>
          </a:extLst>
        </xdr:cNvPr>
        <xdr:cNvSpPr/>
      </xdr:nvSpPr>
      <xdr:spPr>
        <a:xfrm>
          <a:off x="94763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100</xdr:row>
      <xdr:rowOff>360</xdr:rowOff>
    </xdr:from>
    <xdr:to>
      <xdr:col>7</xdr:col>
      <xdr:colOff>127800</xdr:colOff>
      <xdr:row>100</xdr:row>
      <xdr:rowOff>263880</xdr:rowOff>
    </xdr:to>
    <xdr:sp macro="" textlink="">
      <xdr:nvSpPr>
        <xdr:cNvPr id="348" name="CustomShape 1">
          <a:extLst>
            <a:ext uri="{FF2B5EF4-FFF2-40B4-BE49-F238E27FC236}">
              <a16:creationId xmlns:a16="http://schemas.microsoft.com/office/drawing/2014/main" id="{00000000-0008-0000-0200-00005C010000}"/>
            </a:ext>
          </a:extLst>
        </xdr:cNvPr>
        <xdr:cNvSpPr/>
      </xdr:nvSpPr>
      <xdr:spPr>
        <a:xfrm>
          <a:off x="93809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100</xdr:row>
      <xdr:rowOff>360</xdr:rowOff>
    </xdr:from>
    <xdr:to>
      <xdr:col>7</xdr:col>
      <xdr:colOff>127800</xdr:colOff>
      <xdr:row>100</xdr:row>
      <xdr:rowOff>263880</xdr:rowOff>
    </xdr:to>
    <xdr:sp macro="" textlink="">
      <xdr:nvSpPr>
        <xdr:cNvPr id="349" name="CustomShape 1">
          <a:extLst>
            <a:ext uri="{FF2B5EF4-FFF2-40B4-BE49-F238E27FC236}">
              <a16:creationId xmlns:a16="http://schemas.microsoft.com/office/drawing/2014/main" id="{00000000-0008-0000-0200-00005D010000}"/>
            </a:ext>
          </a:extLst>
        </xdr:cNvPr>
        <xdr:cNvSpPr/>
      </xdr:nvSpPr>
      <xdr:spPr>
        <a:xfrm>
          <a:off x="93809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100</xdr:row>
      <xdr:rowOff>360</xdr:rowOff>
    </xdr:from>
    <xdr:to>
      <xdr:col>7</xdr:col>
      <xdr:colOff>127800</xdr:colOff>
      <xdr:row>100</xdr:row>
      <xdr:rowOff>263880</xdr:rowOff>
    </xdr:to>
    <xdr:sp macro="" textlink="">
      <xdr:nvSpPr>
        <xdr:cNvPr id="350" name="CustomShape 1">
          <a:extLst>
            <a:ext uri="{FF2B5EF4-FFF2-40B4-BE49-F238E27FC236}">
              <a16:creationId xmlns:a16="http://schemas.microsoft.com/office/drawing/2014/main" id="{00000000-0008-0000-0200-00005E010000}"/>
            </a:ext>
          </a:extLst>
        </xdr:cNvPr>
        <xdr:cNvSpPr/>
      </xdr:nvSpPr>
      <xdr:spPr>
        <a:xfrm>
          <a:off x="93809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100</xdr:row>
      <xdr:rowOff>360</xdr:rowOff>
    </xdr:from>
    <xdr:to>
      <xdr:col>7</xdr:col>
      <xdr:colOff>127800</xdr:colOff>
      <xdr:row>100</xdr:row>
      <xdr:rowOff>263880</xdr:rowOff>
    </xdr:to>
    <xdr:sp macro="" textlink="">
      <xdr:nvSpPr>
        <xdr:cNvPr id="351" name="CustomShape 1">
          <a:extLst>
            <a:ext uri="{FF2B5EF4-FFF2-40B4-BE49-F238E27FC236}">
              <a16:creationId xmlns:a16="http://schemas.microsoft.com/office/drawing/2014/main" id="{00000000-0008-0000-0200-00005F010000}"/>
            </a:ext>
          </a:extLst>
        </xdr:cNvPr>
        <xdr:cNvSpPr/>
      </xdr:nvSpPr>
      <xdr:spPr>
        <a:xfrm>
          <a:off x="9380910" y="51606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263880</xdr:rowOff>
    </xdr:to>
    <xdr:sp macro="" textlink="">
      <xdr:nvSpPr>
        <xdr:cNvPr id="352" name="CustomShape 1">
          <a:extLst>
            <a:ext uri="{FF2B5EF4-FFF2-40B4-BE49-F238E27FC236}">
              <a16:creationId xmlns:a16="http://schemas.microsoft.com/office/drawing/2014/main" id="{00000000-0008-0000-0200-000060010000}"/>
            </a:ext>
          </a:extLst>
        </xdr:cNvPr>
        <xdr:cNvSpPr/>
      </xdr:nvSpPr>
      <xdr:spPr>
        <a:xfrm>
          <a:off x="94763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263880</xdr:rowOff>
    </xdr:to>
    <xdr:sp macro="" textlink="">
      <xdr:nvSpPr>
        <xdr:cNvPr id="353" name="CustomShape 1">
          <a:extLst>
            <a:ext uri="{FF2B5EF4-FFF2-40B4-BE49-F238E27FC236}">
              <a16:creationId xmlns:a16="http://schemas.microsoft.com/office/drawing/2014/main" id="{00000000-0008-0000-0200-000061010000}"/>
            </a:ext>
          </a:extLst>
        </xdr:cNvPr>
        <xdr:cNvSpPr/>
      </xdr:nvSpPr>
      <xdr:spPr>
        <a:xfrm>
          <a:off x="94763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263880</xdr:rowOff>
    </xdr:to>
    <xdr:sp macro="" textlink="">
      <xdr:nvSpPr>
        <xdr:cNvPr id="354" name="CustomShape 1">
          <a:extLst>
            <a:ext uri="{FF2B5EF4-FFF2-40B4-BE49-F238E27FC236}">
              <a16:creationId xmlns:a16="http://schemas.microsoft.com/office/drawing/2014/main" id="{00000000-0008-0000-0200-000062010000}"/>
            </a:ext>
          </a:extLst>
        </xdr:cNvPr>
        <xdr:cNvSpPr/>
      </xdr:nvSpPr>
      <xdr:spPr>
        <a:xfrm>
          <a:off x="94763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263880</xdr:rowOff>
    </xdr:to>
    <xdr:sp macro="" textlink="">
      <xdr:nvSpPr>
        <xdr:cNvPr id="355" name="CustomShape 1">
          <a:extLst>
            <a:ext uri="{FF2B5EF4-FFF2-40B4-BE49-F238E27FC236}">
              <a16:creationId xmlns:a16="http://schemas.microsoft.com/office/drawing/2014/main" id="{00000000-0008-0000-0200-000063010000}"/>
            </a:ext>
          </a:extLst>
        </xdr:cNvPr>
        <xdr:cNvSpPr/>
      </xdr:nvSpPr>
      <xdr:spPr>
        <a:xfrm>
          <a:off x="94763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263880</xdr:rowOff>
    </xdr:to>
    <xdr:sp macro="" textlink="">
      <xdr:nvSpPr>
        <xdr:cNvPr id="356" name="CustomShape 1">
          <a:extLst>
            <a:ext uri="{FF2B5EF4-FFF2-40B4-BE49-F238E27FC236}">
              <a16:creationId xmlns:a16="http://schemas.microsoft.com/office/drawing/2014/main" id="{00000000-0008-0000-0200-000064010000}"/>
            </a:ext>
          </a:extLst>
        </xdr:cNvPr>
        <xdr:cNvSpPr/>
      </xdr:nvSpPr>
      <xdr:spPr>
        <a:xfrm>
          <a:off x="94763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263880</xdr:rowOff>
    </xdr:to>
    <xdr:sp macro="" textlink="">
      <xdr:nvSpPr>
        <xdr:cNvPr id="357" name="CustomShape 1">
          <a:extLst>
            <a:ext uri="{FF2B5EF4-FFF2-40B4-BE49-F238E27FC236}">
              <a16:creationId xmlns:a16="http://schemas.microsoft.com/office/drawing/2014/main" id="{00000000-0008-0000-0200-000065010000}"/>
            </a:ext>
          </a:extLst>
        </xdr:cNvPr>
        <xdr:cNvSpPr/>
      </xdr:nvSpPr>
      <xdr:spPr>
        <a:xfrm>
          <a:off x="94763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263880</xdr:rowOff>
    </xdr:to>
    <xdr:sp macro="" textlink="">
      <xdr:nvSpPr>
        <xdr:cNvPr id="358" name="CustomShape 1">
          <a:extLst>
            <a:ext uri="{FF2B5EF4-FFF2-40B4-BE49-F238E27FC236}">
              <a16:creationId xmlns:a16="http://schemas.microsoft.com/office/drawing/2014/main" id="{00000000-0008-0000-0200-000066010000}"/>
            </a:ext>
          </a:extLst>
        </xdr:cNvPr>
        <xdr:cNvSpPr/>
      </xdr:nvSpPr>
      <xdr:spPr>
        <a:xfrm>
          <a:off x="94763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263880</xdr:rowOff>
    </xdr:to>
    <xdr:sp macro="" textlink="">
      <xdr:nvSpPr>
        <xdr:cNvPr id="359" name="CustomShape 1">
          <a:extLst>
            <a:ext uri="{FF2B5EF4-FFF2-40B4-BE49-F238E27FC236}">
              <a16:creationId xmlns:a16="http://schemas.microsoft.com/office/drawing/2014/main" id="{00000000-0008-0000-0200-000067010000}"/>
            </a:ext>
          </a:extLst>
        </xdr:cNvPr>
        <xdr:cNvSpPr/>
      </xdr:nvSpPr>
      <xdr:spPr>
        <a:xfrm>
          <a:off x="94763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263880</xdr:rowOff>
    </xdr:to>
    <xdr:sp macro="" textlink="">
      <xdr:nvSpPr>
        <xdr:cNvPr id="360" name="CustomShape 1">
          <a:extLst>
            <a:ext uri="{FF2B5EF4-FFF2-40B4-BE49-F238E27FC236}">
              <a16:creationId xmlns:a16="http://schemas.microsoft.com/office/drawing/2014/main" id="{00000000-0008-0000-0200-000068010000}"/>
            </a:ext>
          </a:extLst>
        </xdr:cNvPr>
        <xdr:cNvSpPr/>
      </xdr:nvSpPr>
      <xdr:spPr>
        <a:xfrm>
          <a:off x="94763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263880</xdr:rowOff>
    </xdr:to>
    <xdr:sp macro="" textlink="">
      <xdr:nvSpPr>
        <xdr:cNvPr id="361" name="CustomShape 1">
          <a:extLst>
            <a:ext uri="{FF2B5EF4-FFF2-40B4-BE49-F238E27FC236}">
              <a16:creationId xmlns:a16="http://schemas.microsoft.com/office/drawing/2014/main" id="{00000000-0008-0000-0200-000069010000}"/>
            </a:ext>
          </a:extLst>
        </xdr:cNvPr>
        <xdr:cNvSpPr/>
      </xdr:nvSpPr>
      <xdr:spPr>
        <a:xfrm>
          <a:off x="94763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263880</xdr:rowOff>
    </xdr:to>
    <xdr:sp macro="" textlink="">
      <xdr:nvSpPr>
        <xdr:cNvPr id="362" name="CustomShape 1">
          <a:extLst>
            <a:ext uri="{FF2B5EF4-FFF2-40B4-BE49-F238E27FC236}">
              <a16:creationId xmlns:a16="http://schemas.microsoft.com/office/drawing/2014/main" id="{00000000-0008-0000-0200-00006A010000}"/>
            </a:ext>
          </a:extLst>
        </xdr:cNvPr>
        <xdr:cNvSpPr/>
      </xdr:nvSpPr>
      <xdr:spPr>
        <a:xfrm>
          <a:off x="94763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263880</xdr:rowOff>
    </xdr:to>
    <xdr:sp macro="" textlink="">
      <xdr:nvSpPr>
        <xdr:cNvPr id="363" name="CustomShape 1">
          <a:extLst>
            <a:ext uri="{FF2B5EF4-FFF2-40B4-BE49-F238E27FC236}">
              <a16:creationId xmlns:a16="http://schemas.microsoft.com/office/drawing/2014/main" id="{00000000-0008-0000-0200-00006B010000}"/>
            </a:ext>
          </a:extLst>
        </xdr:cNvPr>
        <xdr:cNvSpPr/>
      </xdr:nvSpPr>
      <xdr:spPr>
        <a:xfrm>
          <a:off x="94763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263880</xdr:rowOff>
    </xdr:to>
    <xdr:sp macro="" textlink="">
      <xdr:nvSpPr>
        <xdr:cNvPr id="364" name="CustomShape 1">
          <a:extLst>
            <a:ext uri="{FF2B5EF4-FFF2-40B4-BE49-F238E27FC236}">
              <a16:creationId xmlns:a16="http://schemas.microsoft.com/office/drawing/2014/main" id="{00000000-0008-0000-0200-00006C010000}"/>
            </a:ext>
          </a:extLst>
        </xdr:cNvPr>
        <xdr:cNvSpPr/>
      </xdr:nvSpPr>
      <xdr:spPr>
        <a:xfrm>
          <a:off x="94763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263880</xdr:rowOff>
    </xdr:to>
    <xdr:sp macro="" textlink="">
      <xdr:nvSpPr>
        <xdr:cNvPr id="365" name="CustomShape 1">
          <a:extLst>
            <a:ext uri="{FF2B5EF4-FFF2-40B4-BE49-F238E27FC236}">
              <a16:creationId xmlns:a16="http://schemas.microsoft.com/office/drawing/2014/main" id="{00000000-0008-0000-0200-00006D010000}"/>
            </a:ext>
          </a:extLst>
        </xdr:cNvPr>
        <xdr:cNvSpPr/>
      </xdr:nvSpPr>
      <xdr:spPr>
        <a:xfrm>
          <a:off x="94763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263880</xdr:rowOff>
    </xdr:to>
    <xdr:sp macro="" textlink="">
      <xdr:nvSpPr>
        <xdr:cNvPr id="366" name="CustomShape 1">
          <a:extLst>
            <a:ext uri="{FF2B5EF4-FFF2-40B4-BE49-F238E27FC236}">
              <a16:creationId xmlns:a16="http://schemas.microsoft.com/office/drawing/2014/main" id="{00000000-0008-0000-0200-00006E010000}"/>
            </a:ext>
          </a:extLst>
        </xdr:cNvPr>
        <xdr:cNvSpPr/>
      </xdr:nvSpPr>
      <xdr:spPr>
        <a:xfrm>
          <a:off x="94763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263880</xdr:rowOff>
    </xdr:to>
    <xdr:sp macro="" textlink="">
      <xdr:nvSpPr>
        <xdr:cNvPr id="367" name="CustomShape 1">
          <a:extLst>
            <a:ext uri="{FF2B5EF4-FFF2-40B4-BE49-F238E27FC236}">
              <a16:creationId xmlns:a16="http://schemas.microsoft.com/office/drawing/2014/main" id="{00000000-0008-0000-0200-00006F010000}"/>
            </a:ext>
          </a:extLst>
        </xdr:cNvPr>
        <xdr:cNvSpPr/>
      </xdr:nvSpPr>
      <xdr:spPr>
        <a:xfrm>
          <a:off x="94763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263880</xdr:rowOff>
    </xdr:to>
    <xdr:sp macro="" textlink="">
      <xdr:nvSpPr>
        <xdr:cNvPr id="368" name="CustomShape 1">
          <a:extLst>
            <a:ext uri="{FF2B5EF4-FFF2-40B4-BE49-F238E27FC236}">
              <a16:creationId xmlns:a16="http://schemas.microsoft.com/office/drawing/2014/main" id="{00000000-0008-0000-0200-000070010000}"/>
            </a:ext>
          </a:extLst>
        </xdr:cNvPr>
        <xdr:cNvSpPr/>
      </xdr:nvSpPr>
      <xdr:spPr>
        <a:xfrm>
          <a:off x="94763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263880</xdr:rowOff>
    </xdr:to>
    <xdr:sp macro="" textlink="">
      <xdr:nvSpPr>
        <xdr:cNvPr id="369" name="CustomShape 1">
          <a:extLst>
            <a:ext uri="{FF2B5EF4-FFF2-40B4-BE49-F238E27FC236}">
              <a16:creationId xmlns:a16="http://schemas.microsoft.com/office/drawing/2014/main" id="{00000000-0008-0000-0200-000071010000}"/>
            </a:ext>
          </a:extLst>
        </xdr:cNvPr>
        <xdr:cNvSpPr/>
      </xdr:nvSpPr>
      <xdr:spPr>
        <a:xfrm>
          <a:off x="94763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263880</xdr:rowOff>
    </xdr:to>
    <xdr:sp macro="" textlink="">
      <xdr:nvSpPr>
        <xdr:cNvPr id="370" name="CustomShape 1">
          <a:extLst>
            <a:ext uri="{FF2B5EF4-FFF2-40B4-BE49-F238E27FC236}">
              <a16:creationId xmlns:a16="http://schemas.microsoft.com/office/drawing/2014/main" id="{00000000-0008-0000-0200-000072010000}"/>
            </a:ext>
          </a:extLst>
        </xdr:cNvPr>
        <xdr:cNvSpPr/>
      </xdr:nvSpPr>
      <xdr:spPr>
        <a:xfrm>
          <a:off x="94763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263880</xdr:rowOff>
    </xdr:to>
    <xdr:sp macro="" textlink="">
      <xdr:nvSpPr>
        <xdr:cNvPr id="371" name="CustomShape 1">
          <a:extLst>
            <a:ext uri="{FF2B5EF4-FFF2-40B4-BE49-F238E27FC236}">
              <a16:creationId xmlns:a16="http://schemas.microsoft.com/office/drawing/2014/main" id="{00000000-0008-0000-0200-000073010000}"/>
            </a:ext>
          </a:extLst>
        </xdr:cNvPr>
        <xdr:cNvSpPr/>
      </xdr:nvSpPr>
      <xdr:spPr>
        <a:xfrm>
          <a:off x="94763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263880</xdr:rowOff>
    </xdr:to>
    <xdr:sp macro="" textlink="">
      <xdr:nvSpPr>
        <xdr:cNvPr id="372" name="CustomShape 1">
          <a:extLst>
            <a:ext uri="{FF2B5EF4-FFF2-40B4-BE49-F238E27FC236}">
              <a16:creationId xmlns:a16="http://schemas.microsoft.com/office/drawing/2014/main" id="{00000000-0008-0000-0200-000074010000}"/>
            </a:ext>
          </a:extLst>
        </xdr:cNvPr>
        <xdr:cNvSpPr/>
      </xdr:nvSpPr>
      <xdr:spPr>
        <a:xfrm>
          <a:off x="94763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263880</xdr:rowOff>
    </xdr:to>
    <xdr:sp macro="" textlink="">
      <xdr:nvSpPr>
        <xdr:cNvPr id="373" name="CustomShape 1">
          <a:extLst>
            <a:ext uri="{FF2B5EF4-FFF2-40B4-BE49-F238E27FC236}">
              <a16:creationId xmlns:a16="http://schemas.microsoft.com/office/drawing/2014/main" id="{00000000-0008-0000-0200-000075010000}"/>
            </a:ext>
          </a:extLst>
        </xdr:cNvPr>
        <xdr:cNvSpPr/>
      </xdr:nvSpPr>
      <xdr:spPr>
        <a:xfrm>
          <a:off x="94763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263880</xdr:rowOff>
    </xdr:to>
    <xdr:sp macro="" textlink="">
      <xdr:nvSpPr>
        <xdr:cNvPr id="374" name="CustomShape 1">
          <a:extLst>
            <a:ext uri="{FF2B5EF4-FFF2-40B4-BE49-F238E27FC236}">
              <a16:creationId xmlns:a16="http://schemas.microsoft.com/office/drawing/2014/main" id="{00000000-0008-0000-0200-000076010000}"/>
            </a:ext>
          </a:extLst>
        </xdr:cNvPr>
        <xdr:cNvSpPr/>
      </xdr:nvSpPr>
      <xdr:spPr>
        <a:xfrm>
          <a:off x="94763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263880</xdr:rowOff>
    </xdr:to>
    <xdr:sp macro="" textlink="">
      <xdr:nvSpPr>
        <xdr:cNvPr id="375" name="CustomShape 1">
          <a:extLst>
            <a:ext uri="{FF2B5EF4-FFF2-40B4-BE49-F238E27FC236}">
              <a16:creationId xmlns:a16="http://schemas.microsoft.com/office/drawing/2014/main" id="{00000000-0008-0000-0200-000077010000}"/>
            </a:ext>
          </a:extLst>
        </xdr:cNvPr>
        <xdr:cNvSpPr/>
      </xdr:nvSpPr>
      <xdr:spPr>
        <a:xfrm>
          <a:off x="94763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263880</xdr:rowOff>
    </xdr:to>
    <xdr:sp macro="" textlink="">
      <xdr:nvSpPr>
        <xdr:cNvPr id="376" name="CustomShape 1">
          <a:extLst>
            <a:ext uri="{FF2B5EF4-FFF2-40B4-BE49-F238E27FC236}">
              <a16:creationId xmlns:a16="http://schemas.microsoft.com/office/drawing/2014/main" id="{00000000-0008-0000-0200-000078010000}"/>
            </a:ext>
          </a:extLst>
        </xdr:cNvPr>
        <xdr:cNvSpPr/>
      </xdr:nvSpPr>
      <xdr:spPr>
        <a:xfrm>
          <a:off x="94763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263880</xdr:rowOff>
    </xdr:to>
    <xdr:sp macro="" textlink="">
      <xdr:nvSpPr>
        <xdr:cNvPr id="377" name="CustomShape 1">
          <a:extLst>
            <a:ext uri="{FF2B5EF4-FFF2-40B4-BE49-F238E27FC236}">
              <a16:creationId xmlns:a16="http://schemas.microsoft.com/office/drawing/2014/main" id="{00000000-0008-0000-0200-000079010000}"/>
            </a:ext>
          </a:extLst>
        </xdr:cNvPr>
        <xdr:cNvSpPr/>
      </xdr:nvSpPr>
      <xdr:spPr>
        <a:xfrm>
          <a:off x="94763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263880</xdr:rowOff>
    </xdr:to>
    <xdr:sp macro="" textlink="">
      <xdr:nvSpPr>
        <xdr:cNvPr id="378" name="CustomShape 1">
          <a:extLst>
            <a:ext uri="{FF2B5EF4-FFF2-40B4-BE49-F238E27FC236}">
              <a16:creationId xmlns:a16="http://schemas.microsoft.com/office/drawing/2014/main" id="{00000000-0008-0000-0200-00007A010000}"/>
            </a:ext>
          </a:extLst>
        </xdr:cNvPr>
        <xdr:cNvSpPr/>
      </xdr:nvSpPr>
      <xdr:spPr>
        <a:xfrm>
          <a:off x="94763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263880</xdr:rowOff>
    </xdr:to>
    <xdr:sp macro="" textlink="">
      <xdr:nvSpPr>
        <xdr:cNvPr id="379" name="CustomShape 1">
          <a:extLst>
            <a:ext uri="{FF2B5EF4-FFF2-40B4-BE49-F238E27FC236}">
              <a16:creationId xmlns:a16="http://schemas.microsoft.com/office/drawing/2014/main" id="{00000000-0008-0000-0200-00007B010000}"/>
            </a:ext>
          </a:extLst>
        </xdr:cNvPr>
        <xdr:cNvSpPr/>
      </xdr:nvSpPr>
      <xdr:spPr>
        <a:xfrm>
          <a:off x="94763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270720</xdr:rowOff>
    </xdr:to>
    <xdr:sp macro="" textlink="">
      <xdr:nvSpPr>
        <xdr:cNvPr id="380" name="CustomShape 1">
          <a:extLst>
            <a:ext uri="{FF2B5EF4-FFF2-40B4-BE49-F238E27FC236}">
              <a16:creationId xmlns:a16="http://schemas.microsoft.com/office/drawing/2014/main" id="{00000000-0008-0000-0200-00007C010000}"/>
            </a:ext>
          </a:extLst>
        </xdr:cNvPr>
        <xdr:cNvSpPr/>
      </xdr:nvSpPr>
      <xdr:spPr>
        <a:xfrm>
          <a:off x="9476310" y="63303510"/>
          <a:ext cx="1262490"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263880</xdr:rowOff>
    </xdr:to>
    <xdr:sp macro="" textlink="">
      <xdr:nvSpPr>
        <xdr:cNvPr id="381" name="CustomShape 1">
          <a:extLst>
            <a:ext uri="{FF2B5EF4-FFF2-40B4-BE49-F238E27FC236}">
              <a16:creationId xmlns:a16="http://schemas.microsoft.com/office/drawing/2014/main" id="{00000000-0008-0000-0200-00007D010000}"/>
            </a:ext>
          </a:extLst>
        </xdr:cNvPr>
        <xdr:cNvSpPr/>
      </xdr:nvSpPr>
      <xdr:spPr>
        <a:xfrm>
          <a:off x="94763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263880</xdr:rowOff>
    </xdr:to>
    <xdr:sp macro="" textlink="">
      <xdr:nvSpPr>
        <xdr:cNvPr id="382" name="CustomShape 1">
          <a:extLst>
            <a:ext uri="{FF2B5EF4-FFF2-40B4-BE49-F238E27FC236}">
              <a16:creationId xmlns:a16="http://schemas.microsoft.com/office/drawing/2014/main" id="{00000000-0008-0000-0200-00007E010000}"/>
            </a:ext>
          </a:extLst>
        </xdr:cNvPr>
        <xdr:cNvSpPr/>
      </xdr:nvSpPr>
      <xdr:spPr>
        <a:xfrm>
          <a:off x="94763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270720</xdr:rowOff>
    </xdr:to>
    <xdr:sp macro="" textlink="">
      <xdr:nvSpPr>
        <xdr:cNvPr id="383" name="CustomShape 1">
          <a:extLst>
            <a:ext uri="{FF2B5EF4-FFF2-40B4-BE49-F238E27FC236}">
              <a16:creationId xmlns:a16="http://schemas.microsoft.com/office/drawing/2014/main" id="{00000000-0008-0000-0200-00007F010000}"/>
            </a:ext>
          </a:extLst>
        </xdr:cNvPr>
        <xdr:cNvSpPr/>
      </xdr:nvSpPr>
      <xdr:spPr>
        <a:xfrm>
          <a:off x="9476310" y="63303510"/>
          <a:ext cx="1262490"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263880</xdr:rowOff>
    </xdr:to>
    <xdr:sp macro="" textlink="">
      <xdr:nvSpPr>
        <xdr:cNvPr id="384" name="CustomShape 1">
          <a:extLst>
            <a:ext uri="{FF2B5EF4-FFF2-40B4-BE49-F238E27FC236}">
              <a16:creationId xmlns:a16="http://schemas.microsoft.com/office/drawing/2014/main" id="{00000000-0008-0000-0200-000080010000}"/>
            </a:ext>
          </a:extLst>
        </xdr:cNvPr>
        <xdr:cNvSpPr/>
      </xdr:nvSpPr>
      <xdr:spPr>
        <a:xfrm>
          <a:off x="94763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263880</xdr:rowOff>
    </xdr:to>
    <xdr:sp macro="" textlink="">
      <xdr:nvSpPr>
        <xdr:cNvPr id="385" name="CustomShape 1">
          <a:extLst>
            <a:ext uri="{FF2B5EF4-FFF2-40B4-BE49-F238E27FC236}">
              <a16:creationId xmlns:a16="http://schemas.microsoft.com/office/drawing/2014/main" id="{00000000-0008-0000-0200-000081010000}"/>
            </a:ext>
          </a:extLst>
        </xdr:cNvPr>
        <xdr:cNvSpPr/>
      </xdr:nvSpPr>
      <xdr:spPr>
        <a:xfrm>
          <a:off x="94763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263880</xdr:rowOff>
    </xdr:to>
    <xdr:sp macro="" textlink="">
      <xdr:nvSpPr>
        <xdr:cNvPr id="386" name="CustomShape 1">
          <a:extLst>
            <a:ext uri="{FF2B5EF4-FFF2-40B4-BE49-F238E27FC236}">
              <a16:creationId xmlns:a16="http://schemas.microsoft.com/office/drawing/2014/main" id="{00000000-0008-0000-0200-000082010000}"/>
            </a:ext>
          </a:extLst>
        </xdr:cNvPr>
        <xdr:cNvSpPr/>
      </xdr:nvSpPr>
      <xdr:spPr>
        <a:xfrm>
          <a:off x="94763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263880</xdr:rowOff>
    </xdr:to>
    <xdr:sp macro="" textlink="">
      <xdr:nvSpPr>
        <xdr:cNvPr id="387" name="CustomShape 1">
          <a:extLst>
            <a:ext uri="{FF2B5EF4-FFF2-40B4-BE49-F238E27FC236}">
              <a16:creationId xmlns:a16="http://schemas.microsoft.com/office/drawing/2014/main" id="{00000000-0008-0000-0200-000083010000}"/>
            </a:ext>
          </a:extLst>
        </xdr:cNvPr>
        <xdr:cNvSpPr/>
      </xdr:nvSpPr>
      <xdr:spPr>
        <a:xfrm>
          <a:off x="94763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263880</xdr:rowOff>
    </xdr:to>
    <xdr:sp macro="" textlink="">
      <xdr:nvSpPr>
        <xdr:cNvPr id="388" name="CustomShape 1">
          <a:extLst>
            <a:ext uri="{FF2B5EF4-FFF2-40B4-BE49-F238E27FC236}">
              <a16:creationId xmlns:a16="http://schemas.microsoft.com/office/drawing/2014/main" id="{00000000-0008-0000-0200-000084010000}"/>
            </a:ext>
          </a:extLst>
        </xdr:cNvPr>
        <xdr:cNvSpPr/>
      </xdr:nvSpPr>
      <xdr:spPr>
        <a:xfrm>
          <a:off x="94763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263880</xdr:rowOff>
    </xdr:to>
    <xdr:sp macro="" textlink="">
      <xdr:nvSpPr>
        <xdr:cNvPr id="389" name="CustomShape 1">
          <a:extLst>
            <a:ext uri="{FF2B5EF4-FFF2-40B4-BE49-F238E27FC236}">
              <a16:creationId xmlns:a16="http://schemas.microsoft.com/office/drawing/2014/main" id="{00000000-0008-0000-0200-000085010000}"/>
            </a:ext>
          </a:extLst>
        </xdr:cNvPr>
        <xdr:cNvSpPr/>
      </xdr:nvSpPr>
      <xdr:spPr>
        <a:xfrm>
          <a:off x="94763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263880</xdr:rowOff>
    </xdr:to>
    <xdr:sp macro="" textlink="">
      <xdr:nvSpPr>
        <xdr:cNvPr id="390" name="CustomShape 1">
          <a:extLst>
            <a:ext uri="{FF2B5EF4-FFF2-40B4-BE49-F238E27FC236}">
              <a16:creationId xmlns:a16="http://schemas.microsoft.com/office/drawing/2014/main" id="{00000000-0008-0000-0200-000086010000}"/>
            </a:ext>
          </a:extLst>
        </xdr:cNvPr>
        <xdr:cNvSpPr/>
      </xdr:nvSpPr>
      <xdr:spPr>
        <a:xfrm>
          <a:off x="94763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263880</xdr:rowOff>
    </xdr:to>
    <xdr:sp macro="" textlink="">
      <xdr:nvSpPr>
        <xdr:cNvPr id="391" name="CustomShape 1">
          <a:extLst>
            <a:ext uri="{FF2B5EF4-FFF2-40B4-BE49-F238E27FC236}">
              <a16:creationId xmlns:a16="http://schemas.microsoft.com/office/drawing/2014/main" id="{00000000-0008-0000-0200-000087010000}"/>
            </a:ext>
          </a:extLst>
        </xdr:cNvPr>
        <xdr:cNvSpPr/>
      </xdr:nvSpPr>
      <xdr:spPr>
        <a:xfrm>
          <a:off x="94763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270720</xdr:rowOff>
    </xdr:to>
    <xdr:sp macro="" textlink="">
      <xdr:nvSpPr>
        <xdr:cNvPr id="392" name="CustomShape 1">
          <a:extLst>
            <a:ext uri="{FF2B5EF4-FFF2-40B4-BE49-F238E27FC236}">
              <a16:creationId xmlns:a16="http://schemas.microsoft.com/office/drawing/2014/main" id="{00000000-0008-0000-0200-000088010000}"/>
            </a:ext>
          </a:extLst>
        </xdr:cNvPr>
        <xdr:cNvSpPr/>
      </xdr:nvSpPr>
      <xdr:spPr>
        <a:xfrm>
          <a:off x="9476310" y="63303510"/>
          <a:ext cx="1262490"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263880</xdr:rowOff>
    </xdr:to>
    <xdr:sp macro="" textlink="">
      <xdr:nvSpPr>
        <xdr:cNvPr id="393" name="CustomShape 1">
          <a:extLst>
            <a:ext uri="{FF2B5EF4-FFF2-40B4-BE49-F238E27FC236}">
              <a16:creationId xmlns:a16="http://schemas.microsoft.com/office/drawing/2014/main" id="{00000000-0008-0000-0200-000089010000}"/>
            </a:ext>
          </a:extLst>
        </xdr:cNvPr>
        <xdr:cNvSpPr/>
      </xdr:nvSpPr>
      <xdr:spPr>
        <a:xfrm>
          <a:off x="94763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263880</xdr:rowOff>
    </xdr:to>
    <xdr:sp macro="" textlink="">
      <xdr:nvSpPr>
        <xdr:cNvPr id="394" name="CustomShape 1">
          <a:extLst>
            <a:ext uri="{FF2B5EF4-FFF2-40B4-BE49-F238E27FC236}">
              <a16:creationId xmlns:a16="http://schemas.microsoft.com/office/drawing/2014/main" id="{00000000-0008-0000-0200-00008A010000}"/>
            </a:ext>
          </a:extLst>
        </xdr:cNvPr>
        <xdr:cNvSpPr/>
      </xdr:nvSpPr>
      <xdr:spPr>
        <a:xfrm>
          <a:off x="94763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263880</xdr:rowOff>
    </xdr:to>
    <xdr:sp macro="" textlink="">
      <xdr:nvSpPr>
        <xdr:cNvPr id="395" name="CustomShape 1">
          <a:extLst>
            <a:ext uri="{FF2B5EF4-FFF2-40B4-BE49-F238E27FC236}">
              <a16:creationId xmlns:a16="http://schemas.microsoft.com/office/drawing/2014/main" id="{00000000-0008-0000-0200-00008B010000}"/>
            </a:ext>
          </a:extLst>
        </xdr:cNvPr>
        <xdr:cNvSpPr/>
      </xdr:nvSpPr>
      <xdr:spPr>
        <a:xfrm>
          <a:off x="94763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263880</xdr:rowOff>
    </xdr:to>
    <xdr:sp macro="" textlink="">
      <xdr:nvSpPr>
        <xdr:cNvPr id="396" name="CustomShape 1">
          <a:extLst>
            <a:ext uri="{FF2B5EF4-FFF2-40B4-BE49-F238E27FC236}">
              <a16:creationId xmlns:a16="http://schemas.microsoft.com/office/drawing/2014/main" id="{00000000-0008-0000-0200-00008C010000}"/>
            </a:ext>
          </a:extLst>
        </xdr:cNvPr>
        <xdr:cNvSpPr/>
      </xdr:nvSpPr>
      <xdr:spPr>
        <a:xfrm>
          <a:off x="94763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119</xdr:row>
      <xdr:rowOff>360</xdr:rowOff>
    </xdr:from>
    <xdr:to>
      <xdr:col>7</xdr:col>
      <xdr:colOff>223200</xdr:colOff>
      <xdr:row>119</xdr:row>
      <xdr:rowOff>263880</xdr:rowOff>
    </xdr:to>
    <xdr:sp macro="" textlink="">
      <xdr:nvSpPr>
        <xdr:cNvPr id="397" name="CustomShape 1">
          <a:extLst>
            <a:ext uri="{FF2B5EF4-FFF2-40B4-BE49-F238E27FC236}">
              <a16:creationId xmlns:a16="http://schemas.microsoft.com/office/drawing/2014/main" id="{00000000-0008-0000-0200-00008D010000}"/>
            </a:ext>
          </a:extLst>
        </xdr:cNvPr>
        <xdr:cNvSpPr/>
      </xdr:nvSpPr>
      <xdr:spPr>
        <a:xfrm>
          <a:off x="94763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119</xdr:row>
      <xdr:rowOff>360</xdr:rowOff>
    </xdr:from>
    <xdr:to>
      <xdr:col>7</xdr:col>
      <xdr:colOff>127800</xdr:colOff>
      <xdr:row>119</xdr:row>
      <xdr:rowOff>263880</xdr:rowOff>
    </xdr:to>
    <xdr:sp macro="" textlink="">
      <xdr:nvSpPr>
        <xdr:cNvPr id="398" name="CustomShape 1">
          <a:extLst>
            <a:ext uri="{FF2B5EF4-FFF2-40B4-BE49-F238E27FC236}">
              <a16:creationId xmlns:a16="http://schemas.microsoft.com/office/drawing/2014/main" id="{00000000-0008-0000-0200-00008E010000}"/>
            </a:ext>
          </a:extLst>
        </xdr:cNvPr>
        <xdr:cNvSpPr/>
      </xdr:nvSpPr>
      <xdr:spPr>
        <a:xfrm>
          <a:off x="93809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119</xdr:row>
      <xdr:rowOff>360</xdr:rowOff>
    </xdr:from>
    <xdr:to>
      <xdr:col>7</xdr:col>
      <xdr:colOff>127800</xdr:colOff>
      <xdr:row>119</xdr:row>
      <xdr:rowOff>263880</xdr:rowOff>
    </xdr:to>
    <xdr:sp macro="" textlink="">
      <xdr:nvSpPr>
        <xdr:cNvPr id="399" name="CustomShape 1">
          <a:extLst>
            <a:ext uri="{FF2B5EF4-FFF2-40B4-BE49-F238E27FC236}">
              <a16:creationId xmlns:a16="http://schemas.microsoft.com/office/drawing/2014/main" id="{00000000-0008-0000-0200-00008F010000}"/>
            </a:ext>
          </a:extLst>
        </xdr:cNvPr>
        <xdr:cNvSpPr/>
      </xdr:nvSpPr>
      <xdr:spPr>
        <a:xfrm>
          <a:off x="93809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119</xdr:row>
      <xdr:rowOff>360</xdr:rowOff>
    </xdr:from>
    <xdr:to>
      <xdr:col>7</xdr:col>
      <xdr:colOff>127800</xdr:colOff>
      <xdr:row>119</xdr:row>
      <xdr:rowOff>263880</xdr:rowOff>
    </xdr:to>
    <xdr:sp macro="" textlink="">
      <xdr:nvSpPr>
        <xdr:cNvPr id="400" name="CustomShape 1">
          <a:extLst>
            <a:ext uri="{FF2B5EF4-FFF2-40B4-BE49-F238E27FC236}">
              <a16:creationId xmlns:a16="http://schemas.microsoft.com/office/drawing/2014/main" id="{00000000-0008-0000-0200-000090010000}"/>
            </a:ext>
          </a:extLst>
        </xdr:cNvPr>
        <xdr:cNvSpPr/>
      </xdr:nvSpPr>
      <xdr:spPr>
        <a:xfrm>
          <a:off x="93809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119</xdr:row>
      <xdr:rowOff>360</xdr:rowOff>
    </xdr:from>
    <xdr:to>
      <xdr:col>7</xdr:col>
      <xdr:colOff>127800</xdr:colOff>
      <xdr:row>119</xdr:row>
      <xdr:rowOff>263880</xdr:rowOff>
    </xdr:to>
    <xdr:sp macro="" textlink="">
      <xdr:nvSpPr>
        <xdr:cNvPr id="401" name="CustomShape 1">
          <a:extLst>
            <a:ext uri="{FF2B5EF4-FFF2-40B4-BE49-F238E27FC236}">
              <a16:creationId xmlns:a16="http://schemas.microsoft.com/office/drawing/2014/main" id="{00000000-0008-0000-0200-000091010000}"/>
            </a:ext>
          </a:extLst>
        </xdr:cNvPr>
        <xdr:cNvSpPr/>
      </xdr:nvSpPr>
      <xdr:spPr>
        <a:xfrm>
          <a:off x="9380910" y="63303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263880</xdr:rowOff>
    </xdr:to>
    <xdr:sp macro="" textlink="">
      <xdr:nvSpPr>
        <xdr:cNvPr id="402" name="CustomShape 1">
          <a:extLst>
            <a:ext uri="{FF2B5EF4-FFF2-40B4-BE49-F238E27FC236}">
              <a16:creationId xmlns:a16="http://schemas.microsoft.com/office/drawing/2014/main" id="{00000000-0008-0000-0200-000092010000}"/>
            </a:ext>
          </a:extLst>
        </xdr:cNvPr>
        <xdr:cNvSpPr/>
      </xdr:nvSpPr>
      <xdr:spPr>
        <a:xfrm>
          <a:off x="94763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263880</xdr:rowOff>
    </xdr:to>
    <xdr:sp macro="" textlink="">
      <xdr:nvSpPr>
        <xdr:cNvPr id="403" name="CustomShape 1">
          <a:extLst>
            <a:ext uri="{FF2B5EF4-FFF2-40B4-BE49-F238E27FC236}">
              <a16:creationId xmlns:a16="http://schemas.microsoft.com/office/drawing/2014/main" id="{00000000-0008-0000-0200-000093010000}"/>
            </a:ext>
          </a:extLst>
        </xdr:cNvPr>
        <xdr:cNvSpPr/>
      </xdr:nvSpPr>
      <xdr:spPr>
        <a:xfrm>
          <a:off x="94763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263880</xdr:rowOff>
    </xdr:to>
    <xdr:sp macro="" textlink="">
      <xdr:nvSpPr>
        <xdr:cNvPr id="404" name="CustomShape 1">
          <a:extLst>
            <a:ext uri="{FF2B5EF4-FFF2-40B4-BE49-F238E27FC236}">
              <a16:creationId xmlns:a16="http://schemas.microsoft.com/office/drawing/2014/main" id="{00000000-0008-0000-0200-000094010000}"/>
            </a:ext>
          </a:extLst>
        </xdr:cNvPr>
        <xdr:cNvSpPr/>
      </xdr:nvSpPr>
      <xdr:spPr>
        <a:xfrm>
          <a:off x="94763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263880</xdr:rowOff>
    </xdr:to>
    <xdr:sp macro="" textlink="">
      <xdr:nvSpPr>
        <xdr:cNvPr id="405" name="CustomShape 1">
          <a:extLst>
            <a:ext uri="{FF2B5EF4-FFF2-40B4-BE49-F238E27FC236}">
              <a16:creationId xmlns:a16="http://schemas.microsoft.com/office/drawing/2014/main" id="{00000000-0008-0000-0200-000095010000}"/>
            </a:ext>
          </a:extLst>
        </xdr:cNvPr>
        <xdr:cNvSpPr/>
      </xdr:nvSpPr>
      <xdr:spPr>
        <a:xfrm>
          <a:off x="94763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263880</xdr:rowOff>
    </xdr:to>
    <xdr:sp macro="" textlink="">
      <xdr:nvSpPr>
        <xdr:cNvPr id="406" name="CustomShape 1">
          <a:extLst>
            <a:ext uri="{FF2B5EF4-FFF2-40B4-BE49-F238E27FC236}">
              <a16:creationId xmlns:a16="http://schemas.microsoft.com/office/drawing/2014/main" id="{00000000-0008-0000-0200-000096010000}"/>
            </a:ext>
          </a:extLst>
        </xdr:cNvPr>
        <xdr:cNvSpPr/>
      </xdr:nvSpPr>
      <xdr:spPr>
        <a:xfrm>
          <a:off x="94763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263880</xdr:rowOff>
    </xdr:to>
    <xdr:sp macro="" textlink="">
      <xdr:nvSpPr>
        <xdr:cNvPr id="407" name="CustomShape 1">
          <a:extLst>
            <a:ext uri="{FF2B5EF4-FFF2-40B4-BE49-F238E27FC236}">
              <a16:creationId xmlns:a16="http://schemas.microsoft.com/office/drawing/2014/main" id="{00000000-0008-0000-0200-000097010000}"/>
            </a:ext>
          </a:extLst>
        </xdr:cNvPr>
        <xdr:cNvSpPr/>
      </xdr:nvSpPr>
      <xdr:spPr>
        <a:xfrm>
          <a:off x="94763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263880</xdr:rowOff>
    </xdr:to>
    <xdr:sp macro="" textlink="">
      <xdr:nvSpPr>
        <xdr:cNvPr id="408" name="CustomShape 1">
          <a:extLst>
            <a:ext uri="{FF2B5EF4-FFF2-40B4-BE49-F238E27FC236}">
              <a16:creationId xmlns:a16="http://schemas.microsoft.com/office/drawing/2014/main" id="{00000000-0008-0000-0200-000098010000}"/>
            </a:ext>
          </a:extLst>
        </xdr:cNvPr>
        <xdr:cNvSpPr/>
      </xdr:nvSpPr>
      <xdr:spPr>
        <a:xfrm>
          <a:off x="94763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263880</xdr:rowOff>
    </xdr:to>
    <xdr:sp macro="" textlink="">
      <xdr:nvSpPr>
        <xdr:cNvPr id="409" name="CustomShape 1">
          <a:extLst>
            <a:ext uri="{FF2B5EF4-FFF2-40B4-BE49-F238E27FC236}">
              <a16:creationId xmlns:a16="http://schemas.microsoft.com/office/drawing/2014/main" id="{00000000-0008-0000-0200-000099010000}"/>
            </a:ext>
          </a:extLst>
        </xdr:cNvPr>
        <xdr:cNvSpPr/>
      </xdr:nvSpPr>
      <xdr:spPr>
        <a:xfrm>
          <a:off x="94763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263880</xdr:rowOff>
    </xdr:to>
    <xdr:sp macro="" textlink="">
      <xdr:nvSpPr>
        <xdr:cNvPr id="410" name="CustomShape 1">
          <a:extLst>
            <a:ext uri="{FF2B5EF4-FFF2-40B4-BE49-F238E27FC236}">
              <a16:creationId xmlns:a16="http://schemas.microsoft.com/office/drawing/2014/main" id="{00000000-0008-0000-0200-00009A010000}"/>
            </a:ext>
          </a:extLst>
        </xdr:cNvPr>
        <xdr:cNvSpPr/>
      </xdr:nvSpPr>
      <xdr:spPr>
        <a:xfrm>
          <a:off x="94763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263880</xdr:rowOff>
    </xdr:to>
    <xdr:sp macro="" textlink="">
      <xdr:nvSpPr>
        <xdr:cNvPr id="411" name="CustomShape 1">
          <a:extLst>
            <a:ext uri="{FF2B5EF4-FFF2-40B4-BE49-F238E27FC236}">
              <a16:creationId xmlns:a16="http://schemas.microsoft.com/office/drawing/2014/main" id="{00000000-0008-0000-0200-00009B010000}"/>
            </a:ext>
          </a:extLst>
        </xdr:cNvPr>
        <xdr:cNvSpPr/>
      </xdr:nvSpPr>
      <xdr:spPr>
        <a:xfrm>
          <a:off x="94763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263880</xdr:rowOff>
    </xdr:to>
    <xdr:sp macro="" textlink="">
      <xdr:nvSpPr>
        <xdr:cNvPr id="412" name="CustomShape 1">
          <a:extLst>
            <a:ext uri="{FF2B5EF4-FFF2-40B4-BE49-F238E27FC236}">
              <a16:creationId xmlns:a16="http://schemas.microsoft.com/office/drawing/2014/main" id="{00000000-0008-0000-0200-00009C010000}"/>
            </a:ext>
          </a:extLst>
        </xdr:cNvPr>
        <xdr:cNvSpPr/>
      </xdr:nvSpPr>
      <xdr:spPr>
        <a:xfrm>
          <a:off x="94763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263880</xdr:rowOff>
    </xdr:to>
    <xdr:sp macro="" textlink="">
      <xdr:nvSpPr>
        <xdr:cNvPr id="413" name="CustomShape 1">
          <a:extLst>
            <a:ext uri="{FF2B5EF4-FFF2-40B4-BE49-F238E27FC236}">
              <a16:creationId xmlns:a16="http://schemas.microsoft.com/office/drawing/2014/main" id="{00000000-0008-0000-0200-00009D010000}"/>
            </a:ext>
          </a:extLst>
        </xdr:cNvPr>
        <xdr:cNvSpPr/>
      </xdr:nvSpPr>
      <xdr:spPr>
        <a:xfrm>
          <a:off x="94763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263880</xdr:rowOff>
    </xdr:to>
    <xdr:sp macro="" textlink="">
      <xdr:nvSpPr>
        <xdr:cNvPr id="414" name="CustomShape 1">
          <a:extLst>
            <a:ext uri="{FF2B5EF4-FFF2-40B4-BE49-F238E27FC236}">
              <a16:creationId xmlns:a16="http://schemas.microsoft.com/office/drawing/2014/main" id="{00000000-0008-0000-0200-00009E010000}"/>
            </a:ext>
          </a:extLst>
        </xdr:cNvPr>
        <xdr:cNvSpPr/>
      </xdr:nvSpPr>
      <xdr:spPr>
        <a:xfrm>
          <a:off x="94763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263880</xdr:rowOff>
    </xdr:to>
    <xdr:sp macro="" textlink="">
      <xdr:nvSpPr>
        <xdr:cNvPr id="415" name="CustomShape 1">
          <a:extLst>
            <a:ext uri="{FF2B5EF4-FFF2-40B4-BE49-F238E27FC236}">
              <a16:creationId xmlns:a16="http://schemas.microsoft.com/office/drawing/2014/main" id="{00000000-0008-0000-0200-00009F010000}"/>
            </a:ext>
          </a:extLst>
        </xdr:cNvPr>
        <xdr:cNvSpPr/>
      </xdr:nvSpPr>
      <xdr:spPr>
        <a:xfrm>
          <a:off x="94763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263880</xdr:rowOff>
    </xdr:to>
    <xdr:sp macro="" textlink="">
      <xdr:nvSpPr>
        <xdr:cNvPr id="416" name="CustomShape 1">
          <a:extLst>
            <a:ext uri="{FF2B5EF4-FFF2-40B4-BE49-F238E27FC236}">
              <a16:creationId xmlns:a16="http://schemas.microsoft.com/office/drawing/2014/main" id="{00000000-0008-0000-0200-0000A0010000}"/>
            </a:ext>
          </a:extLst>
        </xdr:cNvPr>
        <xdr:cNvSpPr/>
      </xdr:nvSpPr>
      <xdr:spPr>
        <a:xfrm>
          <a:off x="94763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263880</xdr:rowOff>
    </xdr:to>
    <xdr:sp macro="" textlink="">
      <xdr:nvSpPr>
        <xdr:cNvPr id="417" name="CustomShape 1">
          <a:extLst>
            <a:ext uri="{FF2B5EF4-FFF2-40B4-BE49-F238E27FC236}">
              <a16:creationId xmlns:a16="http://schemas.microsoft.com/office/drawing/2014/main" id="{00000000-0008-0000-0200-0000A1010000}"/>
            </a:ext>
          </a:extLst>
        </xdr:cNvPr>
        <xdr:cNvSpPr/>
      </xdr:nvSpPr>
      <xdr:spPr>
        <a:xfrm>
          <a:off x="94763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263880</xdr:rowOff>
    </xdr:to>
    <xdr:sp macro="" textlink="">
      <xdr:nvSpPr>
        <xdr:cNvPr id="418" name="CustomShape 1">
          <a:extLst>
            <a:ext uri="{FF2B5EF4-FFF2-40B4-BE49-F238E27FC236}">
              <a16:creationId xmlns:a16="http://schemas.microsoft.com/office/drawing/2014/main" id="{00000000-0008-0000-0200-0000A2010000}"/>
            </a:ext>
          </a:extLst>
        </xdr:cNvPr>
        <xdr:cNvSpPr/>
      </xdr:nvSpPr>
      <xdr:spPr>
        <a:xfrm>
          <a:off x="94763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263880</xdr:rowOff>
    </xdr:to>
    <xdr:sp macro="" textlink="">
      <xdr:nvSpPr>
        <xdr:cNvPr id="419" name="CustomShape 1">
          <a:extLst>
            <a:ext uri="{FF2B5EF4-FFF2-40B4-BE49-F238E27FC236}">
              <a16:creationId xmlns:a16="http://schemas.microsoft.com/office/drawing/2014/main" id="{00000000-0008-0000-0200-0000A3010000}"/>
            </a:ext>
          </a:extLst>
        </xdr:cNvPr>
        <xdr:cNvSpPr/>
      </xdr:nvSpPr>
      <xdr:spPr>
        <a:xfrm>
          <a:off x="94763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263880</xdr:rowOff>
    </xdr:to>
    <xdr:sp macro="" textlink="">
      <xdr:nvSpPr>
        <xdr:cNvPr id="420" name="CustomShape 1">
          <a:extLst>
            <a:ext uri="{FF2B5EF4-FFF2-40B4-BE49-F238E27FC236}">
              <a16:creationId xmlns:a16="http://schemas.microsoft.com/office/drawing/2014/main" id="{00000000-0008-0000-0200-0000A4010000}"/>
            </a:ext>
          </a:extLst>
        </xdr:cNvPr>
        <xdr:cNvSpPr/>
      </xdr:nvSpPr>
      <xdr:spPr>
        <a:xfrm>
          <a:off x="94763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263880</xdr:rowOff>
    </xdr:to>
    <xdr:sp macro="" textlink="">
      <xdr:nvSpPr>
        <xdr:cNvPr id="421" name="CustomShape 1">
          <a:extLst>
            <a:ext uri="{FF2B5EF4-FFF2-40B4-BE49-F238E27FC236}">
              <a16:creationId xmlns:a16="http://schemas.microsoft.com/office/drawing/2014/main" id="{00000000-0008-0000-0200-0000A5010000}"/>
            </a:ext>
          </a:extLst>
        </xdr:cNvPr>
        <xdr:cNvSpPr/>
      </xdr:nvSpPr>
      <xdr:spPr>
        <a:xfrm>
          <a:off x="94763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263880</xdr:rowOff>
    </xdr:to>
    <xdr:sp macro="" textlink="">
      <xdr:nvSpPr>
        <xdr:cNvPr id="422" name="CustomShape 1">
          <a:extLst>
            <a:ext uri="{FF2B5EF4-FFF2-40B4-BE49-F238E27FC236}">
              <a16:creationId xmlns:a16="http://schemas.microsoft.com/office/drawing/2014/main" id="{00000000-0008-0000-0200-0000A6010000}"/>
            </a:ext>
          </a:extLst>
        </xdr:cNvPr>
        <xdr:cNvSpPr/>
      </xdr:nvSpPr>
      <xdr:spPr>
        <a:xfrm>
          <a:off x="94763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263880</xdr:rowOff>
    </xdr:to>
    <xdr:sp macro="" textlink="">
      <xdr:nvSpPr>
        <xdr:cNvPr id="423" name="CustomShape 1">
          <a:extLst>
            <a:ext uri="{FF2B5EF4-FFF2-40B4-BE49-F238E27FC236}">
              <a16:creationId xmlns:a16="http://schemas.microsoft.com/office/drawing/2014/main" id="{00000000-0008-0000-0200-0000A7010000}"/>
            </a:ext>
          </a:extLst>
        </xdr:cNvPr>
        <xdr:cNvSpPr/>
      </xdr:nvSpPr>
      <xdr:spPr>
        <a:xfrm>
          <a:off x="94763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263880</xdr:rowOff>
    </xdr:to>
    <xdr:sp macro="" textlink="">
      <xdr:nvSpPr>
        <xdr:cNvPr id="424" name="CustomShape 1">
          <a:extLst>
            <a:ext uri="{FF2B5EF4-FFF2-40B4-BE49-F238E27FC236}">
              <a16:creationId xmlns:a16="http://schemas.microsoft.com/office/drawing/2014/main" id="{00000000-0008-0000-0200-0000A8010000}"/>
            </a:ext>
          </a:extLst>
        </xdr:cNvPr>
        <xdr:cNvSpPr/>
      </xdr:nvSpPr>
      <xdr:spPr>
        <a:xfrm>
          <a:off x="94763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263880</xdr:rowOff>
    </xdr:to>
    <xdr:sp macro="" textlink="">
      <xdr:nvSpPr>
        <xdr:cNvPr id="425" name="CustomShape 1">
          <a:extLst>
            <a:ext uri="{FF2B5EF4-FFF2-40B4-BE49-F238E27FC236}">
              <a16:creationId xmlns:a16="http://schemas.microsoft.com/office/drawing/2014/main" id="{00000000-0008-0000-0200-0000A9010000}"/>
            </a:ext>
          </a:extLst>
        </xdr:cNvPr>
        <xdr:cNvSpPr/>
      </xdr:nvSpPr>
      <xdr:spPr>
        <a:xfrm>
          <a:off x="94763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263880</xdr:rowOff>
    </xdr:to>
    <xdr:sp macro="" textlink="">
      <xdr:nvSpPr>
        <xdr:cNvPr id="426" name="CustomShape 1">
          <a:extLst>
            <a:ext uri="{FF2B5EF4-FFF2-40B4-BE49-F238E27FC236}">
              <a16:creationId xmlns:a16="http://schemas.microsoft.com/office/drawing/2014/main" id="{00000000-0008-0000-0200-0000AA010000}"/>
            </a:ext>
          </a:extLst>
        </xdr:cNvPr>
        <xdr:cNvSpPr/>
      </xdr:nvSpPr>
      <xdr:spPr>
        <a:xfrm>
          <a:off x="94763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263880</xdr:rowOff>
    </xdr:to>
    <xdr:sp macro="" textlink="">
      <xdr:nvSpPr>
        <xdr:cNvPr id="427" name="CustomShape 1">
          <a:extLst>
            <a:ext uri="{FF2B5EF4-FFF2-40B4-BE49-F238E27FC236}">
              <a16:creationId xmlns:a16="http://schemas.microsoft.com/office/drawing/2014/main" id="{00000000-0008-0000-0200-0000AB010000}"/>
            </a:ext>
          </a:extLst>
        </xdr:cNvPr>
        <xdr:cNvSpPr/>
      </xdr:nvSpPr>
      <xdr:spPr>
        <a:xfrm>
          <a:off x="94763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263880</xdr:rowOff>
    </xdr:to>
    <xdr:sp macro="" textlink="">
      <xdr:nvSpPr>
        <xdr:cNvPr id="428" name="CustomShape 1">
          <a:extLst>
            <a:ext uri="{FF2B5EF4-FFF2-40B4-BE49-F238E27FC236}">
              <a16:creationId xmlns:a16="http://schemas.microsoft.com/office/drawing/2014/main" id="{00000000-0008-0000-0200-0000AC010000}"/>
            </a:ext>
          </a:extLst>
        </xdr:cNvPr>
        <xdr:cNvSpPr/>
      </xdr:nvSpPr>
      <xdr:spPr>
        <a:xfrm>
          <a:off x="94763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263880</xdr:rowOff>
    </xdr:to>
    <xdr:sp macro="" textlink="">
      <xdr:nvSpPr>
        <xdr:cNvPr id="429" name="CustomShape 1">
          <a:extLst>
            <a:ext uri="{FF2B5EF4-FFF2-40B4-BE49-F238E27FC236}">
              <a16:creationId xmlns:a16="http://schemas.microsoft.com/office/drawing/2014/main" id="{00000000-0008-0000-0200-0000AD010000}"/>
            </a:ext>
          </a:extLst>
        </xdr:cNvPr>
        <xdr:cNvSpPr/>
      </xdr:nvSpPr>
      <xdr:spPr>
        <a:xfrm>
          <a:off x="94763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270720</xdr:rowOff>
    </xdr:to>
    <xdr:sp macro="" textlink="">
      <xdr:nvSpPr>
        <xdr:cNvPr id="430" name="CustomShape 1">
          <a:extLst>
            <a:ext uri="{FF2B5EF4-FFF2-40B4-BE49-F238E27FC236}">
              <a16:creationId xmlns:a16="http://schemas.microsoft.com/office/drawing/2014/main" id="{00000000-0008-0000-0200-0000AE010000}"/>
            </a:ext>
          </a:extLst>
        </xdr:cNvPr>
        <xdr:cNvSpPr/>
      </xdr:nvSpPr>
      <xdr:spPr>
        <a:xfrm>
          <a:off x="9476310" y="75000210"/>
          <a:ext cx="1262490"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263880</xdr:rowOff>
    </xdr:to>
    <xdr:sp macro="" textlink="">
      <xdr:nvSpPr>
        <xdr:cNvPr id="431" name="CustomShape 1">
          <a:extLst>
            <a:ext uri="{FF2B5EF4-FFF2-40B4-BE49-F238E27FC236}">
              <a16:creationId xmlns:a16="http://schemas.microsoft.com/office/drawing/2014/main" id="{00000000-0008-0000-0200-0000AF010000}"/>
            </a:ext>
          </a:extLst>
        </xdr:cNvPr>
        <xdr:cNvSpPr/>
      </xdr:nvSpPr>
      <xdr:spPr>
        <a:xfrm>
          <a:off x="94763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263880</xdr:rowOff>
    </xdr:to>
    <xdr:sp macro="" textlink="">
      <xdr:nvSpPr>
        <xdr:cNvPr id="432" name="CustomShape 1">
          <a:extLst>
            <a:ext uri="{FF2B5EF4-FFF2-40B4-BE49-F238E27FC236}">
              <a16:creationId xmlns:a16="http://schemas.microsoft.com/office/drawing/2014/main" id="{00000000-0008-0000-0200-0000B0010000}"/>
            </a:ext>
          </a:extLst>
        </xdr:cNvPr>
        <xdr:cNvSpPr/>
      </xdr:nvSpPr>
      <xdr:spPr>
        <a:xfrm>
          <a:off x="94763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270720</xdr:rowOff>
    </xdr:to>
    <xdr:sp macro="" textlink="">
      <xdr:nvSpPr>
        <xdr:cNvPr id="433" name="CustomShape 1">
          <a:extLst>
            <a:ext uri="{FF2B5EF4-FFF2-40B4-BE49-F238E27FC236}">
              <a16:creationId xmlns:a16="http://schemas.microsoft.com/office/drawing/2014/main" id="{00000000-0008-0000-0200-0000B1010000}"/>
            </a:ext>
          </a:extLst>
        </xdr:cNvPr>
        <xdr:cNvSpPr/>
      </xdr:nvSpPr>
      <xdr:spPr>
        <a:xfrm>
          <a:off x="9476310" y="75000210"/>
          <a:ext cx="1262490"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263880</xdr:rowOff>
    </xdr:to>
    <xdr:sp macro="" textlink="">
      <xdr:nvSpPr>
        <xdr:cNvPr id="434" name="CustomShape 1">
          <a:extLst>
            <a:ext uri="{FF2B5EF4-FFF2-40B4-BE49-F238E27FC236}">
              <a16:creationId xmlns:a16="http://schemas.microsoft.com/office/drawing/2014/main" id="{00000000-0008-0000-0200-0000B2010000}"/>
            </a:ext>
          </a:extLst>
        </xdr:cNvPr>
        <xdr:cNvSpPr/>
      </xdr:nvSpPr>
      <xdr:spPr>
        <a:xfrm>
          <a:off x="94763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263880</xdr:rowOff>
    </xdr:to>
    <xdr:sp macro="" textlink="">
      <xdr:nvSpPr>
        <xdr:cNvPr id="435" name="CustomShape 1">
          <a:extLst>
            <a:ext uri="{FF2B5EF4-FFF2-40B4-BE49-F238E27FC236}">
              <a16:creationId xmlns:a16="http://schemas.microsoft.com/office/drawing/2014/main" id="{00000000-0008-0000-0200-0000B3010000}"/>
            </a:ext>
          </a:extLst>
        </xdr:cNvPr>
        <xdr:cNvSpPr/>
      </xdr:nvSpPr>
      <xdr:spPr>
        <a:xfrm>
          <a:off x="94763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263880</xdr:rowOff>
    </xdr:to>
    <xdr:sp macro="" textlink="">
      <xdr:nvSpPr>
        <xdr:cNvPr id="436" name="CustomShape 1">
          <a:extLst>
            <a:ext uri="{FF2B5EF4-FFF2-40B4-BE49-F238E27FC236}">
              <a16:creationId xmlns:a16="http://schemas.microsoft.com/office/drawing/2014/main" id="{00000000-0008-0000-0200-0000B4010000}"/>
            </a:ext>
          </a:extLst>
        </xdr:cNvPr>
        <xdr:cNvSpPr/>
      </xdr:nvSpPr>
      <xdr:spPr>
        <a:xfrm>
          <a:off x="94763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263880</xdr:rowOff>
    </xdr:to>
    <xdr:sp macro="" textlink="">
      <xdr:nvSpPr>
        <xdr:cNvPr id="437" name="CustomShape 1">
          <a:extLst>
            <a:ext uri="{FF2B5EF4-FFF2-40B4-BE49-F238E27FC236}">
              <a16:creationId xmlns:a16="http://schemas.microsoft.com/office/drawing/2014/main" id="{00000000-0008-0000-0200-0000B5010000}"/>
            </a:ext>
          </a:extLst>
        </xdr:cNvPr>
        <xdr:cNvSpPr/>
      </xdr:nvSpPr>
      <xdr:spPr>
        <a:xfrm>
          <a:off x="94763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263880</xdr:rowOff>
    </xdr:to>
    <xdr:sp macro="" textlink="">
      <xdr:nvSpPr>
        <xdr:cNvPr id="438" name="CustomShape 1">
          <a:extLst>
            <a:ext uri="{FF2B5EF4-FFF2-40B4-BE49-F238E27FC236}">
              <a16:creationId xmlns:a16="http://schemas.microsoft.com/office/drawing/2014/main" id="{00000000-0008-0000-0200-0000B6010000}"/>
            </a:ext>
          </a:extLst>
        </xdr:cNvPr>
        <xdr:cNvSpPr/>
      </xdr:nvSpPr>
      <xdr:spPr>
        <a:xfrm>
          <a:off x="94763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263880</xdr:rowOff>
    </xdr:to>
    <xdr:sp macro="" textlink="">
      <xdr:nvSpPr>
        <xdr:cNvPr id="439" name="CustomShape 1">
          <a:extLst>
            <a:ext uri="{FF2B5EF4-FFF2-40B4-BE49-F238E27FC236}">
              <a16:creationId xmlns:a16="http://schemas.microsoft.com/office/drawing/2014/main" id="{00000000-0008-0000-0200-0000B7010000}"/>
            </a:ext>
          </a:extLst>
        </xdr:cNvPr>
        <xdr:cNvSpPr/>
      </xdr:nvSpPr>
      <xdr:spPr>
        <a:xfrm>
          <a:off x="94763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263880</xdr:rowOff>
    </xdr:to>
    <xdr:sp macro="" textlink="">
      <xdr:nvSpPr>
        <xdr:cNvPr id="440" name="CustomShape 1">
          <a:extLst>
            <a:ext uri="{FF2B5EF4-FFF2-40B4-BE49-F238E27FC236}">
              <a16:creationId xmlns:a16="http://schemas.microsoft.com/office/drawing/2014/main" id="{00000000-0008-0000-0200-0000B8010000}"/>
            </a:ext>
          </a:extLst>
        </xdr:cNvPr>
        <xdr:cNvSpPr/>
      </xdr:nvSpPr>
      <xdr:spPr>
        <a:xfrm>
          <a:off x="94763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263880</xdr:rowOff>
    </xdr:to>
    <xdr:sp macro="" textlink="">
      <xdr:nvSpPr>
        <xdr:cNvPr id="441" name="CustomShape 1">
          <a:extLst>
            <a:ext uri="{FF2B5EF4-FFF2-40B4-BE49-F238E27FC236}">
              <a16:creationId xmlns:a16="http://schemas.microsoft.com/office/drawing/2014/main" id="{00000000-0008-0000-0200-0000B9010000}"/>
            </a:ext>
          </a:extLst>
        </xdr:cNvPr>
        <xdr:cNvSpPr/>
      </xdr:nvSpPr>
      <xdr:spPr>
        <a:xfrm>
          <a:off x="94763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270720</xdr:rowOff>
    </xdr:to>
    <xdr:sp macro="" textlink="">
      <xdr:nvSpPr>
        <xdr:cNvPr id="442" name="CustomShape 1">
          <a:extLst>
            <a:ext uri="{FF2B5EF4-FFF2-40B4-BE49-F238E27FC236}">
              <a16:creationId xmlns:a16="http://schemas.microsoft.com/office/drawing/2014/main" id="{00000000-0008-0000-0200-0000BA010000}"/>
            </a:ext>
          </a:extLst>
        </xdr:cNvPr>
        <xdr:cNvSpPr/>
      </xdr:nvSpPr>
      <xdr:spPr>
        <a:xfrm>
          <a:off x="9476310" y="75000210"/>
          <a:ext cx="1262490"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263880</xdr:rowOff>
    </xdr:to>
    <xdr:sp macro="" textlink="">
      <xdr:nvSpPr>
        <xdr:cNvPr id="443" name="CustomShape 1">
          <a:extLst>
            <a:ext uri="{FF2B5EF4-FFF2-40B4-BE49-F238E27FC236}">
              <a16:creationId xmlns:a16="http://schemas.microsoft.com/office/drawing/2014/main" id="{00000000-0008-0000-0200-0000BB010000}"/>
            </a:ext>
          </a:extLst>
        </xdr:cNvPr>
        <xdr:cNvSpPr/>
      </xdr:nvSpPr>
      <xdr:spPr>
        <a:xfrm>
          <a:off x="94763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263880</xdr:rowOff>
    </xdr:to>
    <xdr:sp macro="" textlink="">
      <xdr:nvSpPr>
        <xdr:cNvPr id="444" name="CustomShape 1">
          <a:extLst>
            <a:ext uri="{FF2B5EF4-FFF2-40B4-BE49-F238E27FC236}">
              <a16:creationId xmlns:a16="http://schemas.microsoft.com/office/drawing/2014/main" id="{00000000-0008-0000-0200-0000BC010000}"/>
            </a:ext>
          </a:extLst>
        </xdr:cNvPr>
        <xdr:cNvSpPr/>
      </xdr:nvSpPr>
      <xdr:spPr>
        <a:xfrm>
          <a:off x="94763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263880</xdr:rowOff>
    </xdr:to>
    <xdr:sp macro="" textlink="">
      <xdr:nvSpPr>
        <xdr:cNvPr id="445" name="CustomShape 1">
          <a:extLst>
            <a:ext uri="{FF2B5EF4-FFF2-40B4-BE49-F238E27FC236}">
              <a16:creationId xmlns:a16="http://schemas.microsoft.com/office/drawing/2014/main" id="{00000000-0008-0000-0200-0000BD010000}"/>
            </a:ext>
          </a:extLst>
        </xdr:cNvPr>
        <xdr:cNvSpPr/>
      </xdr:nvSpPr>
      <xdr:spPr>
        <a:xfrm>
          <a:off x="94763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263880</xdr:rowOff>
    </xdr:to>
    <xdr:sp macro="" textlink="">
      <xdr:nvSpPr>
        <xdr:cNvPr id="446" name="CustomShape 1">
          <a:extLst>
            <a:ext uri="{FF2B5EF4-FFF2-40B4-BE49-F238E27FC236}">
              <a16:creationId xmlns:a16="http://schemas.microsoft.com/office/drawing/2014/main" id="{00000000-0008-0000-0200-0000BE010000}"/>
            </a:ext>
          </a:extLst>
        </xdr:cNvPr>
        <xdr:cNvSpPr/>
      </xdr:nvSpPr>
      <xdr:spPr>
        <a:xfrm>
          <a:off x="94763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137</xdr:row>
      <xdr:rowOff>360</xdr:rowOff>
    </xdr:from>
    <xdr:to>
      <xdr:col>7</xdr:col>
      <xdr:colOff>223200</xdr:colOff>
      <xdr:row>137</xdr:row>
      <xdr:rowOff>263880</xdr:rowOff>
    </xdr:to>
    <xdr:sp macro="" textlink="">
      <xdr:nvSpPr>
        <xdr:cNvPr id="447" name="CustomShape 1">
          <a:extLst>
            <a:ext uri="{FF2B5EF4-FFF2-40B4-BE49-F238E27FC236}">
              <a16:creationId xmlns:a16="http://schemas.microsoft.com/office/drawing/2014/main" id="{00000000-0008-0000-0200-0000BF010000}"/>
            </a:ext>
          </a:extLst>
        </xdr:cNvPr>
        <xdr:cNvSpPr/>
      </xdr:nvSpPr>
      <xdr:spPr>
        <a:xfrm>
          <a:off x="94763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137</xdr:row>
      <xdr:rowOff>360</xdr:rowOff>
    </xdr:from>
    <xdr:to>
      <xdr:col>7</xdr:col>
      <xdr:colOff>127800</xdr:colOff>
      <xdr:row>137</xdr:row>
      <xdr:rowOff>263880</xdr:rowOff>
    </xdr:to>
    <xdr:sp macro="" textlink="">
      <xdr:nvSpPr>
        <xdr:cNvPr id="448" name="CustomShape 1">
          <a:extLst>
            <a:ext uri="{FF2B5EF4-FFF2-40B4-BE49-F238E27FC236}">
              <a16:creationId xmlns:a16="http://schemas.microsoft.com/office/drawing/2014/main" id="{00000000-0008-0000-0200-0000C0010000}"/>
            </a:ext>
          </a:extLst>
        </xdr:cNvPr>
        <xdr:cNvSpPr/>
      </xdr:nvSpPr>
      <xdr:spPr>
        <a:xfrm>
          <a:off x="93809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137</xdr:row>
      <xdr:rowOff>360</xdr:rowOff>
    </xdr:from>
    <xdr:to>
      <xdr:col>7</xdr:col>
      <xdr:colOff>127800</xdr:colOff>
      <xdr:row>137</xdr:row>
      <xdr:rowOff>263880</xdr:rowOff>
    </xdr:to>
    <xdr:sp macro="" textlink="">
      <xdr:nvSpPr>
        <xdr:cNvPr id="449" name="CustomShape 1">
          <a:extLst>
            <a:ext uri="{FF2B5EF4-FFF2-40B4-BE49-F238E27FC236}">
              <a16:creationId xmlns:a16="http://schemas.microsoft.com/office/drawing/2014/main" id="{00000000-0008-0000-0200-0000C1010000}"/>
            </a:ext>
          </a:extLst>
        </xdr:cNvPr>
        <xdr:cNvSpPr/>
      </xdr:nvSpPr>
      <xdr:spPr>
        <a:xfrm>
          <a:off x="93809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137</xdr:row>
      <xdr:rowOff>360</xdr:rowOff>
    </xdr:from>
    <xdr:to>
      <xdr:col>7</xdr:col>
      <xdr:colOff>127800</xdr:colOff>
      <xdr:row>137</xdr:row>
      <xdr:rowOff>263880</xdr:rowOff>
    </xdr:to>
    <xdr:sp macro="" textlink="">
      <xdr:nvSpPr>
        <xdr:cNvPr id="450" name="CustomShape 1">
          <a:extLst>
            <a:ext uri="{FF2B5EF4-FFF2-40B4-BE49-F238E27FC236}">
              <a16:creationId xmlns:a16="http://schemas.microsoft.com/office/drawing/2014/main" id="{00000000-0008-0000-0200-0000C2010000}"/>
            </a:ext>
          </a:extLst>
        </xdr:cNvPr>
        <xdr:cNvSpPr/>
      </xdr:nvSpPr>
      <xdr:spPr>
        <a:xfrm>
          <a:off x="93809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137</xdr:row>
      <xdr:rowOff>360</xdr:rowOff>
    </xdr:from>
    <xdr:to>
      <xdr:col>7</xdr:col>
      <xdr:colOff>127800</xdr:colOff>
      <xdr:row>137</xdr:row>
      <xdr:rowOff>263880</xdr:rowOff>
    </xdr:to>
    <xdr:sp macro="" textlink="">
      <xdr:nvSpPr>
        <xdr:cNvPr id="451" name="CustomShape 1">
          <a:extLst>
            <a:ext uri="{FF2B5EF4-FFF2-40B4-BE49-F238E27FC236}">
              <a16:creationId xmlns:a16="http://schemas.microsoft.com/office/drawing/2014/main" id="{00000000-0008-0000-0200-0000C3010000}"/>
            </a:ext>
          </a:extLst>
        </xdr:cNvPr>
        <xdr:cNvSpPr/>
      </xdr:nvSpPr>
      <xdr:spPr>
        <a:xfrm>
          <a:off x="9380910" y="75000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263880</xdr:rowOff>
    </xdr:to>
    <xdr:sp macro="" textlink="">
      <xdr:nvSpPr>
        <xdr:cNvPr id="452" name="CustomShape 1">
          <a:extLst>
            <a:ext uri="{FF2B5EF4-FFF2-40B4-BE49-F238E27FC236}">
              <a16:creationId xmlns:a16="http://schemas.microsoft.com/office/drawing/2014/main" id="{00000000-0008-0000-0200-0000C4010000}"/>
            </a:ext>
          </a:extLst>
        </xdr:cNvPr>
        <xdr:cNvSpPr/>
      </xdr:nvSpPr>
      <xdr:spPr>
        <a:xfrm>
          <a:off x="94763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263880</xdr:rowOff>
    </xdr:to>
    <xdr:sp macro="" textlink="">
      <xdr:nvSpPr>
        <xdr:cNvPr id="453" name="CustomShape 1">
          <a:extLst>
            <a:ext uri="{FF2B5EF4-FFF2-40B4-BE49-F238E27FC236}">
              <a16:creationId xmlns:a16="http://schemas.microsoft.com/office/drawing/2014/main" id="{00000000-0008-0000-0200-0000C5010000}"/>
            </a:ext>
          </a:extLst>
        </xdr:cNvPr>
        <xdr:cNvSpPr/>
      </xdr:nvSpPr>
      <xdr:spPr>
        <a:xfrm>
          <a:off x="94763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263880</xdr:rowOff>
    </xdr:to>
    <xdr:sp macro="" textlink="">
      <xdr:nvSpPr>
        <xdr:cNvPr id="454" name="CustomShape 1">
          <a:extLst>
            <a:ext uri="{FF2B5EF4-FFF2-40B4-BE49-F238E27FC236}">
              <a16:creationId xmlns:a16="http://schemas.microsoft.com/office/drawing/2014/main" id="{00000000-0008-0000-0200-0000C6010000}"/>
            </a:ext>
          </a:extLst>
        </xdr:cNvPr>
        <xdr:cNvSpPr/>
      </xdr:nvSpPr>
      <xdr:spPr>
        <a:xfrm>
          <a:off x="94763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263880</xdr:rowOff>
    </xdr:to>
    <xdr:sp macro="" textlink="">
      <xdr:nvSpPr>
        <xdr:cNvPr id="455" name="CustomShape 1">
          <a:extLst>
            <a:ext uri="{FF2B5EF4-FFF2-40B4-BE49-F238E27FC236}">
              <a16:creationId xmlns:a16="http://schemas.microsoft.com/office/drawing/2014/main" id="{00000000-0008-0000-0200-0000C7010000}"/>
            </a:ext>
          </a:extLst>
        </xdr:cNvPr>
        <xdr:cNvSpPr/>
      </xdr:nvSpPr>
      <xdr:spPr>
        <a:xfrm>
          <a:off x="94763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263880</xdr:rowOff>
    </xdr:to>
    <xdr:sp macro="" textlink="">
      <xdr:nvSpPr>
        <xdr:cNvPr id="456" name="CustomShape 1">
          <a:extLst>
            <a:ext uri="{FF2B5EF4-FFF2-40B4-BE49-F238E27FC236}">
              <a16:creationId xmlns:a16="http://schemas.microsoft.com/office/drawing/2014/main" id="{00000000-0008-0000-0200-0000C8010000}"/>
            </a:ext>
          </a:extLst>
        </xdr:cNvPr>
        <xdr:cNvSpPr/>
      </xdr:nvSpPr>
      <xdr:spPr>
        <a:xfrm>
          <a:off x="94763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263880</xdr:rowOff>
    </xdr:to>
    <xdr:sp macro="" textlink="">
      <xdr:nvSpPr>
        <xdr:cNvPr id="457" name="CustomShape 1">
          <a:extLst>
            <a:ext uri="{FF2B5EF4-FFF2-40B4-BE49-F238E27FC236}">
              <a16:creationId xmlns:a16="http://schemas.microsoft.com/office/drawing/2014/main" id="{00000000-0008-0000-0200-0000C9010000}"/>
            </a:ext>
          </a:extLst>
        </xdr:cNvPr>
        <xdr:cNvSpPr/>
      </xdr:nvSpPr>
      <xdr:spPr>
        <a:xfrm>
          <a:off x="94763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263880</xdr:rowOff>
    </xdr:to>
    <xdr:sp macro="" textlink="">
      <xdr:nvSpPr>
        <xdr:cNvPr id="458" name="CustomShape 1">
          <a:extLst>
            <a:ext uri="{FF2B5EF4-FFF2-40B4-BE49-F238E27FC236}">
              <a16:creationId xmlns:a16="http://schemas.microsoft.com/office/drawing/2014/main" id="{00000000-0008-0000-0200-0000CA010000}"/>
            </a:ext>
          </a:extLst>
        </xdr:cNvPr>
        <xdr:cNvSpPr/>
      </xdr:nvSpPr>
      <xdr:spPr>
        <a:xfrm>
          <a:off x="94763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263880</xdr:rowOff>
    </xdr:to>
    <xdr:sp macro="" textlink="">
      <xdr:nvSpPr>
        <xdr:cNvPr id="459" name="CustomShape 1">
          <a:extLst>
            <a:ext uri="{FF2B5EF4-FFF2-40B4-BE49-F238E27FC236}">
              <a16:creationId xmlns:a16="http://schemas.microsoft.com/office/drawing/2014/main" id="{00000000-0008-0000-0200-0000CB010000}"/>
            </a:ext>
          </a:extLst>
        </xdr:cNvPr>
        <xdr:cNvSpPr/>
      </xdr:nvSpPr>
      <xdr:spPr>
        <a:xfrm>
          <a:off x="94763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263880</xdr:rowOff>
    </xdr:to>
    <xdr:sp macro="" textlink="">
      <xdr:nvSpPr>
        <xdr:cNvPr id="460" name="CustomShape 1">
          <a:extLst>
            <a:ext uri="{FF2B5EF4-FFF2-40B4-BE49-F238E27FC236}">
              <a16:creationId xmlns:a16="http://schemas.microsoft.com/office/drawing/2014/main" id="{00000000-0008-0000-0200-0000CC010000}"/>
            </a:ext>
          </a:extLst>
        </xdr:cNvPr>
        <xdr:cNvSpPr/>
      </xdr:nvSpPr>
      <xdr:spPr>
        <a:xfrm>
          <a:off x="94763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263880</xdr:rowOff>
    </xdr:to>
    <xdr:sp macro="" textlink="">
      <xdr:nvSpPr>
        <xdr:cNvPr id="461" name="CustomShape 1">
          <a:extLst>
            <a:ext uri="{FF2B5EF4-FFF2-40B4-BE49-F238E27FC236}">
              <a16:creationId xmlns:a16="http://schemas.microsoft.com/office/drawing/2014/main" id="{00000000-0008-0000-0200-0000CD010000}"/>
            </a:ext>
          </a:extLst>
        </xdr:cNvPr>
        <xdr:cNvSpPr/>
      </xdr:nvSpPr>
      <xdr:spPr>
        <a:xfrm>
          <a:off x="94763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263880</xdr:rowOff>
    </xdr:to>
    <xdr:sp macro="" textlink="">
      <xdr:nvSpPr>
        <xdr:cNvPr id="462" name="CustomShape 1">
          <a:extLst>
            <a:ext uri="{FF2B5EF4-FFF2-40B4-BE49-F238E27FC236}">
              <a16:creationId xmlns:a16="http://schemas.microsoft.com/office/drawing/2014/main" id="{00000000-0008-0000-0200-0000CE010000}"/>
            </a:ext>
          </a:extLst>
        </xdr:cNvPr>
        <xdr:cNvSpPr/>
      </xdr:nvSpPr>
      <xdr:spPr>
        <a:xfrm>
          <a:off x="94763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263880</xdr:rowOff>
    </xdr:to>
    <xdr:sp macro="" textlink="">
      <xdr:nvSpPr>
        <xdr:cNvPr id="463" name="CustomShape 1">
          <a:extLst>
            <a:ext uri="{FF2B5EF4-FFF2-40B4-BE49-F238E27FC236}">
              <a16:creationId xmlns:a16="http://schemas.microsoft.com/office/drawing/2014/main" id="{00000000-0008-0000-0200-0000CF010000}"/>
            </a:ext>
          </a:extLst>
        </xdr:cNvPr>
        <xdr:cNvSpPr/>
      </xdr:nvSpPr>
      <xdr:spPr>
        <a:xfrm>
          <a:off x="94763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263880</xdr:rowOff>
    </xdr:to>
    <xdr:sp macro="" textlink="">
      <xdr:nvSpPr>
        <xdr:cNvPr id="464" name="CustomShape 1">
          <a:extLst>
            <a:ext uri="{FF2B5EF4-FFF2-40B4-BE49-F238E27FC236}">
              <a16:creationId xmlns:a16="http://schemas.microsoft.com/office/drawing/2014/main" id="{00000000-0008-0000-0200-0000D0010000}"/>
            </a:ext>
          </a:extLst>
        </xdr:cNvPr>
        <xdr:cNvSpPr/>
      </xdr:nvSpPr>
      <xdr:spPr>
        <a:xfrm>
          <a:off x="94763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263880</xdr:rowOff>
    </xdr:to>
    <xdr:sp macro="" textlink="">
      <xdr:nvSpPr>
        <xdr:cNvPr id="465" name="CustomShape 1">
          <a:extLst>
            <a:ext uri="{FF2B5EF4-FFF2-40B4-BE49-F238E27FC236}">
              <a16:creationId xmlns:a16="http://schemas.microsoft.com/office/drawing/2014/main" id="{00000000-0008-0000-0200-0000D1010000}"/>
            </a:ext>
          </a:extLst>
        </xdr:cNvPr>
        <xdr:cNvSpPr/>
      </xdr:nvSpPr>
      <xdr:spPr>
        <a:xfrm>
          <a:off x="94763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263880</xdr:rowOff>
    </xdr:to>
    <xdr:sp macro="" textlink="">
      <xdr:nvSpPr>
        <xdr:cNvPr id="466" name="CustomShape 1">
          <a:extLst>
            <a:ext uri="{FF2B5EF4-FFF2-40B4-BE49-F238E27FC236}">
              <a16:creationId xmlns:a16="http://schemas.microsoft.com/office/drawing/2014/main" id="{00000000-0008-0000-0200-0000D2010000}"/>
            </a:ext>
          </a:extLst>
        </xdr:cNvPr>
        <xdr:cNvSpPr/>
      </xdr:nvSpPr>
      <xdr:spPr>
        <a:xfrm>
          <a:off x="94763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263880</xdr:rowOff>
    </xdr:to>
    <xdr:sp macro="" textlink="">
      <xdr:nvSpPr>
        <xdr:cNvPr id="467" name="CustomShape 1">
          <a:extLst>
            <a:ext uri="{FF2B5EF4-FFF2-40B4-BE49-F238E27FC236}">
              <a16:creationId xmlns:a16="http://schemas.microsoft.com/office/drawing/2014/main" id="{00000000-0008-0000-0200-0000D3010000}"/>
            </a:ext>
          </a:extLst>
        </xdr:cNvPr>
        <xdr:cNvSpPr/>
      </xdr:nvSpPr>
      <xdr:spPr>
        <a:xfrm>
          <a:off x="94763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263880</xdr:rowOff>
    </xdr:to>
    <xdr:sp macro="" textlink="">
      <xdr:nvSpPr>
        <xdr:cNvPr id="468" name="CustomShape 1">
          <a:extLst>
            <a:ext uri="{FF2B5EF4-FFF2-40B4-BE49-F238E27FC236}">
              <a16:creationId xmlns:a16="http://schemas.microsoft.com/office/drawing/2014/main" id="{00000000-0008-0000-0200-0000D4010000}"/>
            </a:ext>
          </a:extLst>
        </xdr:cNvPr>
        <xdr:cNvSpPr/>
      </xdr:nvSpPr>
      <xdr:spPr>
        <a:xfrm>
          <a:off x="94763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263880</xdr:rowOff>
    </xdr:to>
    <xdr:sp macro="" textlink="">
      <xdr:nvSpPr>
        <xdr:cNvPr id="469" name="CustomShape 1">
          <a:extLst>
            <a:ext uri="{FF2B5EF4-FFF2-40B4-BE49-F238E27FC236}">
              <a16:creationId xmlns:a16="http://schemas.microsoft.com/office/drawing/2014/main" id="{00000000-0008-0000-0200-0000D5010000}"/>
            </a:ext>
          </a:extLst>
        </xdr:cNvPr>
        <xdr:cNvSpPr/>
      </xdr:nvSpPr>
      <xdr:spPr>
        <a:xfrm>
          <a:off x="94763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263880</xdr:rowOff>
    </xdr:to>
    <xdr:sp macro="" textlink="">
      <xdr:nvSpPr>
        <xdr:cNvPr id="470" name="CustomShape 1">
          <a:extLst>
            <a:ext uri="{FF2B5EF4-FFF2-40B4-BE49-F238E27FC236}">
              <a16:creationId xmlns:a16="http://schemas.microsoft.com/office/drawing/2014/main" id="{00000000-0008-0000-0200-0000D6010000}"/>
            </a:ext>
          </a:extLst>
        </xdr:cNvPr>
        <xdr:cNvSpPr/>
      </xdr:nvSpPr>
      <xdr:spPr>
        <a:xfrm>
          <a:off x="94763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263880</xdr:rowOff>
    </xdr:to>
    <xdr:sp macro="" textlink="">
      <xdr:nvSpPr>
        <xdr:cNvPr id="471" name="CustomShape 1">
          <a:extLst>
            <a:ext uri="{FF2B5EF4-FFF2-40B4-BE49-F238E27FC236}">
              <a16:creationId xmlns:a16="http://schemas.microsoft.com/office/drawing/2014/main" id="{00000000-0008-0000-0200-0000D7010000}"/>
            </a:ext>
          </a:extLst>
        </xdr:cNvPr>
        <xdr:cNvSpPr/>
      </xdr:nvSpPr>
      <xdr:spPr>
        <a:xfrm>
          <a:off x="94763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263880</xdr:rowOff>
    </xdr:to>
    <xdr:sp macro="" textlink="">
      <xdr:nvSpPr>
        <xdr:cNvPr id="472" name="CustomShape 1">
          <a:extLst>
            <a:ext uri="{FF2B5EF4-FFF2-40B4-BE49-F238E27FC236}">
              <a16:creationId xmlns:a16="http://schemas.microsoft.com/office/drawing/2014/main" id="{00000000-0008-0000-0200-0000D8010000}"/>
            </a:ext>
          </a:extLst>
        </xdr:cNvPr>
        <xdr:cNvSpPr/>
      </xdr:nvSpPr>
      <xdr:spPr>
        <a:xfrm>
          <a:off x="94763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263880</xdr:rowOff>
    </xdr:to>
    <xdr:sp macro="" textlink="">
      <xdr:nvSpPr>
        <xdr:cNvPr id="473" name="CustomShape 1">
          <a:extLst>
            <a:ext uri="{FF2B5EF4-FFF2-40B4-BE49-F238E27FC236}">
              <a16:creationId xmlns:a16="http://schemas.microsoft.com/office/drawing/2014/main" id="{00000000-0008-0000-0200-0000D9010000}"/>
            </a:ext>
          </a:extLst>
        </xdr:cNvPr>
        <xdr:cNvSpPr/>
      </xdr:nvSpPr>
      <xdr:spPr>
        <a:xfrm>
          <a:off x="94763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263880</xdr:rowOff>
    </xdr:to>
    <xdr:sp macro="" textlink="">
      <xdr:nvSpPr>
        <xdr:cNvPr id="474" name="CustomShape 1">
          <a:extLst>
            <a:ext uri="{FF2B5EF4-FFF2-40B4-BE49-F238E27FC236}">
              <a16:creationId xmlns:a16="http://schemas.microsoft.com/office/drawing/2014/main" id="{00000000-0008-0000-0200-0000DA010000}"/>
            </a:ext>
          </a:extLst>
        </xdr:cNvPr>
        <xdr:cNvSpPr/>
      </xdr:nvSpPr>
      <xdr:spPr>
        <a:xfrm>
          <a:off x="94763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263880</xdr:rowOff>
    </xdr:to>
    <xdr:sp macro="" textlink="">
      <xdr:nvSpPr>
        <xdr:cNvPr id="475" name="CustomShape 1">
          <a:extLst>
            <a:ext uri="{FF2B5EF4-FFF2-40B4-BE49-F238E27FC236}">
              <a16:creationId xmlns:a16="http://schemas.microsoft.com/office/drawing/2014/main" id="{00000000-0008-0000-0200-0000DB010000}"/>
            </a:ext>
          </a:extLst>
        </xdr:cNvPr>
        <xdr:cNvSpPr/>
      </xdr:nvSpPr>
      <xdr:spPr>
        <a:xfrm>
          <a:off x="94763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263880</xdr:rowOff>
    </xdr:to>
    <xdr:sp macro="" textlink="">
      <xdr:nvSpPr>
        <xdr:cNvPr id="476" name="CustomShape 1">
          <a:extLst>
            <a:ext uri="{FF2B5EF4-FFF2-40B4-BE49-F238E27FC236}">
              <a16:creationId xmlns:a16="http://schemas.microsoft.com/office/drawing/2014/main" id="{00000000-0008-0000-0200-0000DC010000}"/>
            </a:ext>
          </a:extLst>
        </xdr:cNvPr>
        <xdr:cNvSpPr/>
      </xdr:nvSpPr>
      <xdr:spPr>
        <a:xfrm>
          <a:off x="94763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263880</xdr:rowOff>
    </xdr:to>
    <xdr:sp macro="" textlink="">
      <xdr:nvSpPr>
        <xdr:cNvPr id="477" name="CustomShape 1">
          <a:extLst>
            <a:ext uri="{FF2B5EF4-FFF2-40B4-BE49-F238E27FC236}">
              <a16:creationId xmlns:a16="http://schemas.microsoft.com/office/drawing/2014/main" id="{00000000-0008-0000-0200-0000DD010000}"/>
            </a:ext>
          </a:extLst>
        </xdr:cNvPr>
        <xdr:cNvSpPr/>
      </xdr:nvSpPr>
      <xdr:spPr>
        <a:xfrm>
          <a:off x="94763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263880</xdr:rowOff>
    </xdr:to>
    <xdr:sp macro="" textlink="">
      <xdr:nvSpPr>
        <xdr:cNvPr id="478" name="CustomShape 1">
          <a:extLst>
            <a:ext uri="{FF2B5EF4-FFF2-40B4-BE49-F238E27FC236}">
              <a16:creationId xmlns:a16="http://schemas.microsoft.com/office/drawing/2014/main" id="{00000000-0008-0000-0200-0000DE010000}"/>
            </a:ext>
          </a:extLst>
        </xdr:cNvPr>
        <xdr:cNvSpPr/>
      </xdr:nvSpPr>
      <xdr:spPr>
        <a:xfrm>
          <a:off x="94763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263880</xdr:rowOff>
    </xdr:to>
    <xdr:sp macro="" textlink="">
      <xdr:nvSpPr>
        <xdr:cNvPr id="479" name="CustomShape 1">
          <a:extLst>
            <a:ext uri="{FF2B5EF4-FFF2-40B4-BE49-F238E27FC236}">
              <a16:creationId xmlns:a16="http://schemas.microsoft.com/office/drawing/2014/main" id="{00000000-0008-0000-0200-0000DF010000}"/>
            </a:ext>
          </a:extLst>
        </xdr:cNvPr>
        <xdr:cNvSpPr/>
      </xdr:nvSpPr>
      <xdr:spPr>
        <a:xfrm>
          <a:off x="94763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270720</xdr:rowOff>
    </xdr:to>
    <xdr:sp macro="" textlink="">
      <xdr:nvSpPr>
        <xdr:cNvPr id="480" name="CustomShape 1">
          <a:extLst>
            <a:ext uri="{FF2B5EF4-FFF2-40B4-BE49-F238E27FC236}">
              <a16:creationId xmlns:a16="http://schemas.microsoft.com/office/drawing/2014/main" id="{00000000-0008-0000-0200-0000E0010000}"/>
            </a:ext>
          </a:extLst>
        </xdr:cNvPr>
        <xdr:cNvSpPr/>
      </xdr:nvSpPr>
      <xdr:spPr>
        <a:xfrm>
          <a:off x="9476310" y="86696910"/>
          <a:ext cx="1262490"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263880</xdr:rowOff>
    </xdr:to>
    <xdr:sp macro="" textlink="">
      <xdr:nvSpPr>
        <xdr:cNvPr id="481" name="CustomShape 1">
          <a:extLst>
            <a:ext uri="{FF2B5EF4-FFF2-40B4-BE49-F238E27FC236}">
              <a16:creationId xmlns:a16="http://schemas.microsoft.com/office/drawing/2014/main" id="{00000000-0008-0000-0200-0000E1010000}"/>
            </a:ext>
          </a:extLst>
        </xdr:cNvPr>
        <xdr:cNvSpPr/>
      </xdr:nvSpPr>
      <xdr:spPr>
        <a:xfrm>
          <a:off x="94763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263880</xdr:rowOff>
    </xdr:to>
    <xdr:sp macro="" textlink="">
      <xdr:nvSpPr>
        <xdr:cNvPr id="482" name="CustomShape 1">
          <a:extLst>
            <a:ext uri="{FF2B5EF4-FFF2-40B4-BE49-F238E27FC236}">
              <a16:creationId xmlns:a16="http://schemas.microsoft.com/office/drawing/2014/main" id="{00000000-0008-0000-0200-0000E2010000}"/>
            </a:ext>
          </a:extLst>
        </xdr:cNvPr>
        <xdr:cNvSpPr/>
      </xdr:nvSpPr>
      <xdr:spPr>
        <a:xfrm>
          <a:off x="94763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270720</xdr:rowOff>
    </xdr:to>
    <xdr:sp macro="" textlink="">
      <xdr:nvSpPr>
        <xdr:cNvPr id="483" name="CustomShape 1">
          <a:extLst>
            <a:ext uri="{FF2B5EF4-FFF2-40B4-BE49-F238E27FC236}">
              <a16:creationId xmlns:a16="http://schemas.microsoft.com/office/drawing/2014/main" id="{00000000-0008-0000-0200-0000E3010000}"/>
            </a:ext>
          </a:extLst>
        </xdr:cNvPr>
        <xdr:cNvSpPr/>
      </xdr:nvSpPr>
      <xdr:spPr>
        <a:xfrm>
          <a:off x="9476310" y="86696910"/>
          <a:ext cx="1262490"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263880</xdr:rowOff>
    </xdr:to>
    <xdr:sp macro="" textlink="">
      <xdr:nvSpPr>
        <xdr:cNvPr id="484" name="CustomShape 1">
          <a:extLst>
            <a:ext uri="{FF2B5EF4-FFF2-40B4-BE49-F238E27FC236}">
              <a16:creationId xmlns:a16="http://schemas.microsoft.com/office/drawing/2014/main" id="{00000000-0008-0000-0200-0000E4010000}"/>
            </a:ext>
          </a:extLst>
        </xdr:cNvPr>
        <xdr:cNvSpPr/>
      </xdr:nvSpPr>
      <xdr:spPr>
        <a:xfrm>
          <a:off x="94763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263880</xdr:rowOff>
    </xdr:to>
    <xdr:sp macro="" textlink="">
      <xdr:nvSpPr>
        <xdr:cNvPr id="485" name="CustomShape 1">
          <a:extLst>
            <a:ext uri="{FF2B5EF4-FFF2-40B4-BE49-F238E27FC236}">
              <a16:creationId xmlns:a16="http://schemas.microsoft.com/office/drawing/2014/main" id="{00000000-0008-0000-0200-0000E5010000}"/>
            </a:ext>
          </a:extLst>
        </xdr:cNvPr>
        <xdr:cNvSpPr/>
      </xdr:nvSpPr>
      <xdr:spPr>
        <a:xfrm>
          <a:off x="94763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263880</xdr:rowOff>
    </xdr:to>
    <xdr:sp macro="" textlink="">
      <xdr:nvSpPr>
        <xdr:cNvPr id="486" name="CustomShape 1">
          <a:extLst>
            <a:ext uri="{FF2B5EF4-FFF2-40B4-BE49-F238E27FC236}">
              <a16:creationId xmlns:a16="http://schemas.microsoft.com/office/drawing/2014/main" id="{00000000-0008-0000-0200-0000E6010000}"/>
            </a:ext>
          </a:extLst>
        </xdr:cNvPr>
        <xdr:cNvSpPr/>
      </xdr:nvSpPr>
      <xdr:spPr>
        <a:xfrm>
          <a:off x="94763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263880</xdr:rowOff>
    </xdr:to>
    <xdr:sp macro="" textlink="">
      <xdr:nvSpPr>
        <xdr:cNvPr id="487" name="CustomShape 1">
          <a:extLst>
            <a:ext uri="{FF2B5EF4-FFF2-40B4-BE49-F238E27FC236}">
              <a16:creationId xmlns:a16="http://schemas.microsoft.com/office/drawing/2014/main" id="{00000000-0008-0000-0200-0000E7010000}"/>
            </a:ext>
          </a:extLst>
        </xdr:cNvPr>
        <xdr:cNvSpPr/>
      </xdr:nvSpPr>
      <xdr:spPr>
        <a:xfrm>
          <a:off x="94763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263880</xdr:rowOff>
    </xdr:to>
    <xdr:sp macro="" textlink="">
      <xdr:nvSpPr>
        <xdr:cNvPr id="488" name="CustomShape 1">
          <a:extLst>
            <a:ext uri="{FF2B5EF4-FFF2-40B4-BE49-F238E27FC236}">
              <a16:creationId xmlns:a16="http://schemas.microsoft.com/office/drawing/2014/main" id="{00000000-0008-0000-0200-0000E8010000}"/>
            </a:ext>
          </a:extLst>
        </xdr:cNvPr>
        <xdr:cNvSpPr/>
      </xdr:nvSpPr>
      <xdr:spPr>
        <a:xfrm>
          <a:off x="94763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263880</xdr:rowOff>
    </xdr:to>
    <xdr:sp macro="" textlink="">
      <xdr:nvSpPr>
        <xdr:cNvPr id="489" name="CustomShape 1">
          <a:extLst>
            <a:ext uri="{FF2B5EF4-FFF2-40B4-BE49-F238E27FC236}">
              <a16:creationId xmlns:a16="http://schemas.microsoft.com/office/drawing/2014/main" id="{00000000-0008-0000-0200-0000E9010000}"/>
            </a:ext>
          </a:extLst>
        </xdr:cNvPr>
        <xdr:cNvSpPr/>
      </xdr:nvSpPr>
      <xdr:spPr>
        <a:xfrm>
          <a:off x="94763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263880</xdr:rowOff>
    </xdr:to>
    <xdr:sp macro="" textlink="">
      <xdr:nvSpPr>
        <xdr:cNvPr id="490" name="CustomShape 1">
          <a:extLst>
            <a:ext uri="{FF2B5EF4-FFF2-40B4-BE49-F238E27FC236}">
              <a16:creationId xmlns:a16="http://schemas.microsoft.com/office/drawing/2014/main" id="{00000000-0008-0000-0200-0000EA010000}"/>
            </a:ext>
          </a:extLst>
        </xdr:cNvPr>
        <xdr:cNvSpPr/>
      </xdr:nvSpPr>
      <xdr:spPr>
        <a:xfrm>
          <a:off x="94763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263880</xdr:rowOff>
    </xdr:to>
    <xdr:sp macro="" textlink="">
      <xdr:nvSpPr>
        <xdr:cNvPr id="491" name="CustomShape 1">
          <a:extLst>
            <a:ext uri="{FF2B5EF4-FFF2-40B4-BE49-F238E27FC236}">
              <a16:creationId xmlns:a16="http://schemas.microsoft.com/office/drawing/2014/main" id="{00000000-0008-0000-0200-0000EB010000}"/>
            </a:ext>
          </a:extLst>
        </xdr:cNvPr>
        <xdr:cNvSpPr/>
      </xdr:nvSpPr>
      <xdr:spPr>
        <a:xfrm>
          <a:off x="94763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270720</xdr:rowOff>
    </xdr:to>
    <xdr:sp macro="" textlink="">
      <xdr:nvSpPr>
        <xdr:cNvPr id="492" name="CustomShape 1">
          <a:extLst>
            <a:ext uri="{FF2B5EF4-FFF2-40B4-BE49-F238E27FC236}">
              <a16:creationId xmlns:a16="http://schemas.microsoft.com/office/drawing/2014/main" id="{00000000-0008-0000-0200-0000EC010000}"/>
            </a:ext>
          </a:extLst>
        </xdr:cNvPr>
        <xdr:cNvSpPr/>
      </xdr:nvSpPr>
      <xdr:spPr>
        <a:xfrm>
          <a:off x="9476310" y="86696910"/>
          <a:ext cx="1262490"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263880</xdr:rowOff>
    </xdr:to>
    <xdr:sp macro="" textlink="">
      <xdr:nvSpPr>
        <xdr:cNvPr id="493" name="CustomShape 1">
          <a:extLst>
            <a:ext uri="{FF2B5EF4-FFF2-40B4-BE49-F238E27FC236}">
              <a16:creationId xmlns:a16="http://schemas.microsoft.com/office/drawing/2014/main" id="{00000000-0008-0000-0200-0000ED010000}"/>
            </a:ext>
          </a:extLst>
        </xdr:cNvPr>
        <xdr:cNvSpPr/>
      </xdr:nvSpPr>
      <xdr:spPr>
        <a:xfrm>
          <a:off x="94763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263880</xdr:rowOff>
    </xdr:to>
    <xdr:sp macro="" textlink="">
      <xdr:nvSpPr>
        <xdr:cNvPr id="494" name="CustomShape 1">
          <a:extLst>
            <a:ext uri="{FF2B5EF4-FFF2-40B4-BE49-F238E27FC236}">
              <a16:creationId xmlns:a16="http://schemas.microsoft.com/office/drawing/2014/main" id="{00000000-0008-0000-0200-0000EE010000}"/>
            </a:ext>
          </a:extLst>
        </xdr:cNvPr>
        <xdr:cNvSpPr/>
      </xdr:nvSpPr>
      <xdr:spPr>
        <a:xfrm>
          <a:off x="94763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263880</xdr:rowOff>
    </xdr:to>
    <xdr:sp macro="" textlink="">
      <xdr:nvSpPr>
        <xdr:cNvPr id="495" name="CustomShape 1">
          <a:extLst>
            <a:ext uri="{FF2B5EF4-FFF2-40B4-BE49-F238E27FC236}">
              <a16:creationId xmlns:a16="http://schemas.microsoft.com/office/drawing/2014/main" id="{00000000-0008-0000-0200-0000EF010000}"/>
            </a:ext>
          </a:extLst>
        </xdr:cNvPr>
        <xdr:cNvSpPr/>
      </xdr:nvSpPr>
      <xdr:spPr>
        <a:xfrm>
          <a:off x="94763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263880</xdr:rowOff>
    </xdr:to>
    <xdr:sp macro="" textlink="">
      <xdr:nvSpPr>
        <xdr:cNvPr id="496" name="CustomShape 1">
          <a:extLst>
            <a:ext uri="{FF2B5EF4-FFF2-40B4-BE49-F238E27FC236}">
              <a16:creationId xmlns:a16="http://schemas.microsoft.com/office/drawing/2014/main" id="{00000000-0008-0000-0200-0000F0010000}"/>
            </a:ext>
          </a:extLst>
        </xdr:cNvPr>
        <xdr:cNvSpPr/>
      </xdr:nvSpPr>
      <xdr:spPr>
        <a:xfrm>
          <a:off x="94763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155</xdr:row>
      <xdr:rowOff>360</xdr:rowOff>
    </xdr:from>
    <xdr:to>
      <xdr:col>7</xdr:col>
      <xdr:colOff>223200</xdr:colOff>
      <xdr:row>155</xdr:row>
      <xdr:rowOff>263880</xdr:rowOff>
    </xdr:to>
    <xdr:sp macro="" textlink="">
      <xdr:nvSpPr>
        <xdr:cNvPr id="497" name="CustomShape 1">
          <a:extLst>
            <a:ext uri="{FF2B5EF4-FFF2-40B4-BE49-F238E27FC236}">
              <a16:creationId xmlns:a16="http://schemas.microsoft.com/office/drawing/2014/main" id="{00000000-0008-0000-0200-0000F1010000}"/>
            </a:ext>
          </a:extLst>
        </xdr:cNvPr>
        <xdr:cNvSpPr/>
      </xdr:nvSpPr>
      <xdr:spPr>
        <a:xfrm>
          <a:off x="94763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155</xdr:row>
      <xdr:rowOff>360</xdr:rowOff>
    </xdr:from>
    <xdr:to>
      <xdr:col>7</xdr:col>
      <xdr:colOff>127800</xdr:colOff>
      <xdr:row>155</xdr:row>
      <xdr:rowOff>263880</xdr:rowOff>
    </xdr:to>
    <xdr:sp macro="" textlink="">
      <xdr:nvSpPr>
        <xdr:cNvPr id="498" name="CustomShape 1">
          <a:extLst>
            <a:ext uri="{FF2B5EF4-FFF2-40B4-BE49-F238E27FC236}">
              <a16:creationId xmlns:a16="http://schemas.microsoft.com/office/drawing/2014/main" id="{00000000-0008-0000-0200-0000F2010000}"/>
            </a:ext>
          </a:extLst>
        </xdr:cNvPr>
        <xdr:cNvSpPr/>
      </xdr:nvSpPr>
      <xdr:spPr>
        <a:xfrm>
          <a:off x="93809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155</xdr:row>
      <xdr:rowOff>360</xdr:rowOff>
    </xdr:from>
    <xdr:to>
      <xdr:col>7</xdr:col>
      <xdr:colOff>127800</xdr:colOff>
      <xdr:row>155</xdr:row>
      <xdr:rowOff>263880</xdr:rowOff>
    </xdr:to>
    <xdr:sp macro="" textlink="">
      <xdr:nvSpPr>
        <xdr:cNvPr id="499" name="CustomShape 1">
          <a:extLst>
            <a:ext uri="{FF2B5EF4-FFF2-40B4-BE49-F238E27FC236}">
              <a16:creationId xmlns:a16="http://schemas.microsoft.com/office/drawing/2014/main" id="{00000000-0008-0000-0200-0000F3010000}"/>
            </a:ext>
          </a:extLst>
        </xdr:cNvPr>
        <xdr:cNvSpPr/>
      </xdr:nvSpPr>
      <xdr:spPr>
        <a:xfrm>
          <a:off x="93809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155</xdr:row>
      <xdr:rowOff>360</xdr:rowOff>
    </xdr:from>
    <xdr:to>
      <xdr:col>7</xdr:col>
      <xdr:colOff>127800</xdr:colOff>
      <xdr:row>155</xdr:row>
      <xdr:rowOff>263880</xdr:rowOff>
    </xdr:to>
    <xdr:sp macro="" textlink="">
      <xdr:nvSpPr>
        <xdr:cNvPr id="500" name="CustomShape 1">
          <a:extLst>
            <a:ext uri="{FF2B5EF4-FFF2-40B4-BE49-F238E27FC236}">
              <a16:creationId xmlns:a16="http://schemas.microsoft.com/office/drawing/2014/main" id="{00000000-0008-0000-0200-0000F4010000}"/>
            </a:ext>
          </a:extLst>
        </xdr:cNvPr>
        <xdr:cNvSpPr/>
      </xdr:nvSpPr>
      <xdr:spPr>
        <a:xfrm>
          <a:off x="93809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155</xdr:row>
      <xdr:rowOff>360</xdr:rowOff>
    </xdr:from>
    <xdr:to>
      <xdr:col>7</xdr:col>
      <xdr:colOff>127800</xdr:colOff>
      <xdr:row>155</xdr:row>
      <xdr:rowOff>263880</xdr:rowOff>
    </xdr:to>
    <xdr:sp macro="" textlink="">
      <xdr:nvSpPr>
        <xdr:cNvPr id="501" name="CustomShape 1">
          <a:extLst>
            <a:ext uri="{FF2B5EF4-FFF2-40B4-BE49-F238E27FC236}">
              <a16:creationId xmlns:a16="http://schemas.microsoft.com/office/drawing/2014/main" id="{00000000-0008-0000-0200-0000F5010000}"/>
            </a:ext>
          </a:extLst>
        </xdr:cNvPr>
        <xdr:cNvSpPr/>
      </xdr:nvSpPr>
      <xdr:spPr>
        <a:xfrm>
          <a:off x="9380910" y="86696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263880</xdr:rowOff>
    </xdr:to>
    <xdr:sp macro="" textlink="">
      <xdr:nvSpPr>
        <xdr:cNvPr id="502" name="CustomShape 1">
          <a:extLst>
            <a:ext uri="{FF2B5EF4-FFF2-40B4-BE49-F238E27FC236}">
              <a16:creationId xmlns:a16="http://schemas.microsoft.com/office/drawing/2014/main" id="{00000000-0008-0000-0200-0000F6010000}"/>
            </a:ext>
          </a:extLst>
        </xdr:cNvPr>
        <xdr:cNvSpPr/>
      </xdr:nvSpPr>
      <xdr:spPr>
        <a:xfrm>
          <a:off x="94763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263880</xdr:rowOff>
    </xdr:to>
    <xdr:sp macro="" textlink="">
      <xdr:nvSpPr>
        <xdr:cNvPr id="503" name="CustomShape 1">
          <a:extLst>
            <a:ext uri="{FF2B5EF4-FFF2-40B4-BE49-F238E27FC236}">
              <a16:creationId xmlns:a16="http://schemas.microsoft.com/office/drawing/2014/main" id="{00000000-0008-0000-0200-0000F7010000}"/>
            </a:ext>
          </a:extLst>
        </xdr:cNvPr>
        <xdr:cNvSpPr/>
      </xdr:nvSpPr>
      <xdr:spPr>
        <a:xfrm>
          <a:off x="94763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263880</xdr:rowOff>
    </xdr:to>
    <xdr:sp macro="" textlink="">
      <xdr:nvSpPr>
        <xdr:cNvPr id="504" name="CustomShape 1">
          <a:extLst>
            <a:ext uri="{FF2B5EF4-FFF2-40B4-BE49-F238E27FC236}">
              <a16:creationId xmlns:a16="http://schemas.microsoft.com/office/drawing/2014/main" id="{00000000-0008-0000-0200-0000F8010000}"/>
            </a:ext>
          </a:extLst>
        </xdr:cNvPr>
        <xdr:cNvSpPr/>
      </xdr:nvSpPr>
      <xdr:spPr>
        <a:xfrm>
          <a:off x="94763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263880</xdr:rowOff>
    </xdr:to>
    <xdr:sp macro="" textlink="">
      <xdr:nvSpPr>
        <xdr:cNvPr id="505" name="CustomShape 1">
          <a:extLst>
            <a:ext uri="{FF2B5EF4-FFF2-40B4-BE49-F238E27FC236}">
              <a16:creationId xmlns:a16="http://schemas.microsoft.com/office/drawing/2014/main" id="{00000000-0008-0000-0200-0000F9010000}"/>
            </a:ext>
          </a:extLst>
        </xdr:cNvPr>
        <xdr:cNvSpPr/>
      </xdr:nvSpPr>
      <xdr:spPr>
        <a:xfrm>
          <a:off x="94763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263880</xdr:rowOff>
    </xdr:to>
    <xdr:sp macro="" textlink="">
      <xdr:nvSpPr>
        <xdr:cNvPr id="506" name="CustomShape 1">
          <a:extLst>
            <a:ext uri="{FF2B5EF4-FFF2-40B4-BE49-F238E27FC236}">
              <a16:creationId xmlns:a16="http://schemas.microsoft.com/office/drawing/2014/main" id="{00000000-0008-0000-0200-0000FA010000}"/>
            </a:ext>
          </a:extLst>
        </xdr:cNvPr>
        <xdr:cNvSpPr/>
      </xdr:nvSpPr>
      <xdr:spPr>
        <a:xfrm>
          <a:off x="94763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263880</xdr:rowOff>
    </xdr:to>
    <xdr:sp macro="" textlink="">
      <xdr:nvSpPr>
        <xdr:cNvPr id="507" name="CustomShape 1">
          <a:extLst>
            <a:ext uri="{FF2B5EF4-FFF2-40B4-BE49-F238E27FC236}">
              <a16:creationId xmlns:a16="http://schemas.microsoft.com/office/drawing/2014/main" id="{00000000-0008-0000-0200-0000FB010000}"/>
            </a:ext>
          </a:extLst>
        </xdr:cNvPr>
        <xdr:cNvSpPr/>
      </xdr:nvSpPr>
      <xdr:spPr>
        <a:xfrm>
          <a:off x="94763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263880</xdr:rowOff>
    </xdr:to>
    <xdr:sp macro="" textlink="">
      <xdr:nvSpPr>
        <xdr:cNvPr id="508" name="CustomShape 1">
          <a:extLst>
            <a:ext uri="{FF2B5EF4-FFF2-40B4-BE49-F238E27FC236}">
              <a16:creationId xmlns:a16="http://schemas.microsoft.com/office/drawing/2014/main" id="{00000000-0008-0000-0200-0000FC010000}"/>
            </a:ext>
          </a:extLst>
        </xdr:cNvPr>
        <xdr:cNvSpPr/>
      </xdr:nvSpPr>
      <xdr:spPr>
        <a:xfrm>
          <a:off x="94763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263880</xdr:rowOff>
    </xdr:to>
    <xdr:sp macro="" textlink="">
      <xdr:nvSpPr>
        <xdr:cNvPr id="509" name="CustomShape 1">
          <a:extLst>
            <a:ext uri="{FF2B5EF4-FFF2-40B4-BE49-F238E27FC236}">
              <a16:creationId xmlns:a16="http://schemas.microsoft.com/office/drawing/2014/main" id="{00000000-0008-0000-0200-0000FD010000}"/>
            </a:ext>
          </a:extLst>
        </xdr:cNvPr>
        <xdr:cNvSpPr/>
      </xdr:nvSpPr>
      <xdr:spPr>
        <a:xfrm>
          <a:off x="94763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263880</xdr:rowOff>
    </xdr:to>
    <xdr:sp macro="" textlink="">
      <xdr:nvSpPr>
        <xdr:cNvPr id="510" name="CustomShape 1">
          <a:extLst>
            <a:ext uri="{FF2B5EF4-FFF2-40B4-BE49-F238E27FC236}">
              <a16:creationId xmlns:a16="http://schemas.microsoft.com/office/drawing/2014/main" id="{00000000-0008-0000-0200-0000FE010000}"/>
            </a:ext>
          </a:extLst>
        </xdr:cNvPr>
        <xdr:cNvSpPr/>
      </xdr:nvSpPr>
      <xdr:spPr>
        <a:xfrm>
          <a:off x="94763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263880</xdr:rowOff>
    </xdr:to>
    <xdr:sp macro="" textlink="">
      <xdr:nvSpPr>
        <xdr:cNvPr id="511" name="CustomShape 1">
          <a:extLst>
            <a:ext uri="{FF2B5EF4-FFF2-40B4-BE49-F238E27FC236}">
              <a16:creationId xmlns:a16="http://schemas.microsoft.com/office/drawing/2014/main" id="{00000000-0008-0000-0200-0000FF010000}"/>
            </a:ext>
          </a:extLst>
        </xdr:cNvPr>
        <xdr:cNvSpPr/>
      </xdr:nvSpPr>
      <xdr:spPr>
        <a:xfrm>
          <a:off x="94763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263880</xdr:rowOff>
    </xdr:to>
    <xdr:sp macro="" textlink="">
      <xdr:nvSpPr>
        <xdr:cNvPr id="512" name="CustomShape 1">
          <a:extLst>
            <a:ext uri="{FF2B5EF4-FFF2-40B4-BE49-F238E27FC236}">
              <a16:creationId xmlns:a16="http://schemas.microsoft.com/office/drawing/2014/main" id="{00000000-0008-0000-0200-000000020000}"/>
            </a:ext>
          </a:extLst>
        </xdr:cNvPr>
        <xdr:cNvSpPr/>
      </xdr:nvSpPr>
      <xdr:spPr>
        <a:xfrm>
          <a:off x="94763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263880</xdr:rowOff>
    </xdr:to>
    <xdr:sp macro="" textlink="">
      <xdr:nvSpPr>
        <xdr:cNvPr id="513" name="CustomShape 1">
          <a:extLst>
            <a:ext uri="{FF2B5EF4-FFF2-40B4-BE49-F238E27FC236}">
              <a16:creationId xmlns:a16="http://schemas.microsoft.com/office/drawing/2014/main" id="{00000000-0008-0000-0200-000001020000}"/>
            </a:ext>
          </a:extLst>
        </xdr:cNvPr>
        <xdr:cNvSpPr/>
      </xdr:nvSpPr>
      <xdr:spPr>
        <a:xfrm>
          <a:off x="94763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263880</xdr:rowOff>
    </xdr:to>
    <xdr:sp macro="" textlink="">
      <xdr:nvSpPr>
        <xdr:cNvPr id="514" name="CustomShape 1">
          <a:extLst>
            <a:ext uri="{FF2B5EF4-FFF2-40B4-BE49-F238E27FC236}">
              <a16:creationId xmlns:a16="http://schemas.microsoft.com/office/drawing/2014/main" id="{00000000-0008-0000-0200-000002020000}"/>
            </a:ext>
          </a:extLst>
        </xdr:cNvPr>
        <xdr:cNvSpPr/>
      </xdr:nvSpPr>
      <xdr:spPr>
        <a:xfrm>
          <a:off x="94763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263880</xdr:rowOff>
    </xdr:to>
    <xdr:sp macro="" textlink="">
      <xdr:nvSpPr>
        <xdr:cNvPr id="515" name="CustomShape 1">
          <a:extLst>
            <a:ext uri="{FF2B5EF4-FFF2-40B4-BE49-F238E27FC236}">
              <a16:creationId xmlns:a16="http://schemas.microsoft.com/office/drawing/2014/main" id="{00000000-0008-0000-0200-000003020000}"/>
            </a:ext>
          </a:extLst>
        </xdr:cNvPr>
        <xdr:cNvSpPr/>
      </xdr:nvSpPr>
      <xdr:spPr>
        <a:xfrm>
          <a:off x="94763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263880</xdr:rowOff>
    </xdr:to>
    <xdr:sp macro="" textlink="">
      <xdr:nvSpPr>
        <xdr:cNvPr id="516" name="CustomShape 1">
          <a:extLst>
            <a:ext uri="{FF2B5EF4-FFF2-40B4-BE49-F238E27FC236}">
              <a16:creationId xmlns:a16="http://schemas.microsoft.com/office/drawing/2014/main" id="{00000000-0008-0000-0200-000004020000}"/>
            </a:ext>
          </a:extLst>
        </xdr:cNvPr>
        <xdr:cNvSpPr/>
      </xdr:nvSpPr>
      <xdr:spPr>
        <a:xfrm>
          <a:off x="94763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263880</xdr:rowOff>
    </xdr:to>
    <xdr:sp macro="" textlink="">
      <xdr:nvSpPr>
        <xdr:cNvPr id="517" name="CustomShape 1">
          <a:extLst>
            <a:ext uri="{FF2B5EF4-FFF2-40B4-BE49-F238E27FC236}">
              <a16:creationId xmlns:a16="http://schemas.microsoft.com/office/drawing/2014/main" id="{00000000-0008-0000-0200-000005020000}"/>
            </a:ext>
          </a:extLst>
        </xdr:cNvPr>
        <xdr:cNvSpPr/>
      </xdr:nvSpPr>
      <xdr:spPr>
        <a:xfrm>
          <a:off x="94763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263880</xdr:rowOff>
    </xdr:to>
    <xdr:sp macro="" textlink="">
      <xdr:nvSpPr>
        <xdr:cNvPr id="518" name="CustomShape 1">
          <a:extLst>
            <a:ext uri="{FF2B5EF4-FFF2-40B4-BE49-F238E27FC236}">
              <a16:creationId xmlns:a16="http://schemas.microsoft.com/office/drawing/2014/main" id="{00000000-0008-0000-0200-000006020000}"/>
            </a:ext>
          </a:extLst>
        </xdr:cNvPr>
        <xdr:cNvSpPr/>
      </xdr:nvSpPr>
      <xdr:spPr>
        <a:xfrm>
          <a:off x="94763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263880</xdr:rowOff>
    </xdr:to>
    <xdr:sp macro="" textlink="">
      <xdr:nvSpPr>
        <xdr:cNvPr id="519" name="CustomShape 1">
          <a:extLst>
            <a:ext uri="{FF2B5EF4-FFF2-40B4-BE49-F238E27FC236}">
              <a16:creationId xmlns:a16="http://schemas.microsoft.com/office/drawing/2014/main" id="{00000000-0008-0000-0200-000007020000}"/>
            </a:ext>
          </a:extLst>
        </xdr:cNvPr>
        <xdr:cNvSpPr/>
      </xdr:nvSpPr>
      <xdr:spPr>
        <a:xfrm>
          <a:off x="94763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263880</xdr:rowOff>
    </xdr:to>
    <xdr:sp macro="" textlink="">
      <xdr:nvSpPr>
        <xdr:cNvPr id="520" name="CustomShape 1">
          <a:extLst>
            <a:ext uri="{FF2B5EF4-FFF2-40B4-BE49-F238E27FC236}">
              <a16:creationId xmlns:a16="http://schemas.microsoft.com/office/drawing/2014/main" id="{00000000-0008-0000-0200-000008020000}"/>
            </a:ext>
          </a:extLst>
        </xdr:cNvPr>
        <xdr:cNvSpPr/>
      </xdr:nvSpPr>
      <xdr:spPr>
        <a:xfrm>
          <a:off x="94763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263880</xdr:rowOff>
    </xdr:to>
    <xdr:sp macro="" textlink="">
      <xdr:nvSpPr>
        <xdr:cNvPr id="521" name="CustomShape 1">
          <a:extLst>
            <a:ext uri="{FF2B5EF4-FFF2-40B4-BE49-F238E27FC236}">
              <a16:creationId xmlns:a16="http://schemas.microsoft.com/office/drawing/2014/main" id="{00000000-0008-0000-0200-000009020000}"/>
            </a:ext>
          </a:extLst>
        </xdr:cNvPr>
        <xdr:cNvSpPr/>
      </xdr:nvSpPr>
      <xdr:spPr>
        <a:xfrm>
          <a:off x="94763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263880</xdr:rowOff>
    </xdr:to>
    <xdr:sp macro="" textlink="">
      <xdr:nvSpPr>
        <xdr:cNvPr id="522" name="CustomShape 1">
          <a:extLst>
            <a:ext uri="{FF2B5EF4-FFF2-40B4-BE49-F238E27FC236}">
              <a16:creationId xmlns:a16="http://schemas.microsoft.com/office/drawing/2014/main" id="{00000000-0008-0000-0200-00000A020000}"/>
            </a:ext>
          </a:extLst>
        </xdr:cNvPr>
        <xdr:cNvSpPr/>
      </xdr:nvSpPr>
      <xdr:spPr>
        <a:xfrm>
          <a:off x="94763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263880</xdr:rowOff>
    </xdr:to>
    <xdr:sp macro="" textlink="">
      <xdr:nvSpPr>
        <xdr:cNvPr id="523" name="CustomShape 1">
          <a:extLst>
            <a:ext uri="{FF2B5EF4-FFF2-40B4-BE49-F238E27FC236}">
              <a16:creationId xmlns:a16="http://schemas.microsoft.com/office/drawing/2014/main" id="{00000000-0008-0000-0200-00000B020000}"/>
            </a:ext>
          </a:extLst>
        </xdr:cNvPr>
        <xdr:cNvSpPr/>
      </xdr:nvSpPr>
      <xdr:spPr>
        <a:xfrm>
          <a:off x="94763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263880</xdr:rowOff>
    </xdr:to>
    <xdr:sp macro="" textlink="">
      <xdr:nvSpPr>
        <xdr:cNvPr id="524" name="CustomShape 1">
          <a:extLst>
            <a:ext uri="{FF2B5EF4-FFF2-40B4-BE49-F238E27FC236}">
              <a16:creationId xmlns:a16="http://schemas.microsoft.com/office/drawing/2014/main" id="{00000000-0008-0000-0200-00000C020000}"/>
            </a:ext>
          </a:extLst>
        </xdr:cNvPr>
        <xdr:cNvSpPr/>
      </xdr:nvSpPr>
      <xdr:spPr>
        <a:xfrm>
          <a:off x="94763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263880</xdr:rowOff>
    </xdr:to>
    <xdr:sp macro="" textlink="">
      <xdr:nvSpPr>
        <xdr:cNvPr id="525" name="CustomShape 1">
          <a:extLst>
            <a:ext uri="{FF2B5EF4-FFF2-40B4-BE49-F238E27FC236}">
              <a16:creationId xmlns:a16="http://schemas.microsoft.com/office/drawing/2014/main" id="{00000000-0008-0000-0200-00000D020000}"/>
            </a:ext>
          </a:extLst>
        </xdr:cNvPr>
        <xdr:cNvSpPr/>
      </xdr:nvSpPr>
      <xdr:spPr>
        <a:xfrm>
          <a:off x="94763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263880</xdr:rowOff>
    </xdr:to>
    <xdr:sp macro="" textlink="">
      <xdr:nvSpPr>
        <xdr:cNvPr id="526" name="CustomShape 1">
          <a:extLst>
            <a:ext uri="{FF2B5EF4-FFF2-40B4-BE49-F238E27FC236}">
              <a16:creationId xmlns:a16="http://schemas.microsoft.com/office/drawing/2014/main" id="{00000000-0008-0000-0200-00000E020000}"/>
            </a:ext>
          </a:extLst>
        </xdr:cNvPr>
        <xdr:cNvSpPr/>
      </xdr:nvSpPr>
      <xdr:spPr>
        <a:xfrm>
          <a:off x="94763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263880</xdr:rowOff>
    </xdr:to>
    <xdr:sp macro="" textlink="">
      <xdr:nvSpPr>
        <xdr:cNvPr id="527" name="CustomShape 1">
          <a:extLst>
            <a:ext uri="{FF2B5EF4-FFF2-40B4-BE49-F238E27FC236}">
              <a16:creationId xmlns:a16="http://schemas.microsoft.com/office/drawing/2014/main" id="{00000000-0008-0000-0200-00000F020000}"/>
            </a:ext>
          </a:extLst>
        </xdr:cNvPr>
        <xdr:cNvSpPr/>
      </xdr:nvSpPr>
      <xdr:spPr>
        <a:xfrm>
          <a:off x="94763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263880</xdr:rowOff>
    </xdr:to>
    <xdr:sp macro="" textlink="">
      <xdr:nvSpPr>
        <xdr:cNvPr id="528" name="CustomShape 1">
          <a:extLst>
            <a:ext uri="{FF2B5EF4-FFF2-40B4-BE49-F238E27FC236}">
              <a16:creationId xmlns:a16="http://schemas.microsoft.com/office/drawing/2014/main" id="{00000000-0008-0000-0200-000010020000}"/>
            </a:ext>
          </a:extLst>
        </xdr:cNvPr>
        <xdr:cNvSpPr/>
      </xdr:nvSpPr>
      <xdr:spPr>
        <a:xfrm>
          <a:off x="94763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263880</xdr:rowOff>
    </xdr:to>
    <xdr:sp macro="" textlink="">
      <xdr:nvSpPr>
        <xdr:cNvPr id="529" name="CustomShape 1">
          <a:extLst>
            <a:ext uri="{FF2B5EF4-FFF2-40B4-BE49-F238E27FC236}">
              <a16:creationId xmlns:a16="http://schemas.microsoft.com/office/drawing/2014/main" id="{00000000-0008-0000-0200-000011020000}"/>
            </a:ext>
          </a:extLst>
        </xdr:cNvPr>
        <xdr:cNvSpPr/>
      </xdr:nvSpPr>
      <xdr:spPr>
        <a:xfrm>
          <a:off x="94763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270720</xdr:rowOff>
    </xdr:to>
    <xdr:sp macro="" textlink="">
      <xdr:nvSpPr>
        <xdr:cNvPr id="530" name="CustomShape 1">
          <a:extLst>
            <a:ext uri="{FF2B5EF4-FFF2-40B4-BE49-F238E27FC236}">
              <a16:creationId xmlns:a16="http://schemas.microsoft.com/office/drawing/2014/main" id="{00000000-0008-0000-0200-000012020000}"/>
            </a:ext>
          </a:extLst>
        </xdr:cNvPr>
        <xdr:cNvSpPr/>
      </xdr:nvSpPr>
      <xdr:spPr>
        <a:xfrm>
          <a:off x="9476310" y="98393610"/>
          <a:ext cx="1262490"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263880</xdr:rowOff>
    </xdr:to>
    <xdr:sp macro="" textlink="">
      <xdr:nvSpPr>
        <xdr:cNvPr id="531" name="CustomShape 1">
          <a:extLst>
            <a:ext uri="{FF2B5EF4-FFF2-40B4-BE49-F238E27FC236}">
              <a16:creationId xmlns:a16="http://schemas.microsoft.com/office/drawing/2014/main" id="{00000000-0008-0000-0200-000013020000}"/>
            </a:ext>
          </a:extLst>
        </xdr:cNvPr>
        <xdr:cNvSpPr/>
      </xdr:nvSpPr>
      <xdr:spPr>
        <a:xfrm>
          <a:off x="94763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263880</xdr:rowOff>
    </xdr:to>
    <xdr:sp macro="" textlink="">
      <xdr:nvSpPr>
        <xdr:cNvPr id="532" name="CustomShape 1">
          <a:extLst>
            <a:ext uri="{FF2B5EF4-FFF2-40B4-BE49-F238E27FC236}">
              <a16:creationId xmlns:a16="http://schemas.microsoft.com/office/drawing/2014/main" id="{00000000-0008-0000-0200-000014020000}"/>
            </a:ext>
          </a:extLst>
        </xdr:cNvPr>
        <xdr:cNvSpPr/>
      </xdr:nvSpPr>
      <xdr:spPr>
        <a:xfrm>
          <a:off x="94763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270720</xdr:rowOff>
    </xdr:to>
    <xdr:sp macro="" textlink="">
      <xdr:nvSpPr>
        <xdr:cNvPr id="533" name="CustomShape 1">
          <a:extLst>
            <a:ext uri="{FF2B5EF4-FFF2-40B4-BE49-F238E27FC236}">
              <a16:creationId xmlns:a16="http://schemas.microsoft.com/office/drawing/2014/main" id="{00000000-0008-0000-0200-000015020000}"/>
            </a:ext>
          </a:extLst>
        </xdr:cNvPr>
        <xdr:cNvSpPr/>
      </xdr:nvSpPr>
      <xdr:spPr>
        <a:xfrm>
          <a:off x="9476310" y="98393610"/>
          <a:ext cx="1262490"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263880</xdr:rowOff>
    </xdr:to>
    <xdr:sp macro="" textlink="">
      <xdr:nvSpPr>
        <xdr:cNvPr id="534" name="CustomShape 1">
          <a:extLst>
            <a:ext uri="{FF2B5EF4-FFF2-40B4-BE49-F238E27FC236}">
              <a16:creationId xmlns:a16="http://schemas.microsoft.com/office/drawing/2014/main" id="{00000000-0008-0000-0200-000016020000}"/>
            </a:ext>
          </a:extLst>
        </xdr:cNvPr>
        <xdr:cNvSpPr/>
      </xdr:nvSpPr>
      <xdr:spPr>
        <a:xfrm>
          <a:off x="94763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263880</xdr:rowOff>
    </xdr:to>
    <xdr:sp macro="" textlink="">
      <xdr:nvSpPr>
        <xdr:cNvPr id="535" name="CustomShape 1">
          <a:extLst>
            <a:ext uri="{FF2B5EF4-FFF2-40B4-BE49-F238E27FC236}">
              <a16:creationId xmlns:a16="http://schemas.microsoft.com/office/drawing/2014/main" id="{00000000-0008-0000-0200-000017020000}"/>
            </a:ext>
          </a:extLst>
        </xdr:cNvPr>
        <xdr:cNvSpPr/>
      </xdr:nvSpPr>
      <xdr:spPr>
        <a:xfrm>
          <a:off x="94763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263880</xdr:rowOff>
    </xdr:to>
    <xdr:sp macro="" textlink="">
      <xdr:nvSpPr>
        <xdr:cNvPr id="536" name="CustomShape 1">
          <a:extLst>
            <a:ext uri="{FF2B5EF4-FFF2-40B4-BE49-F238E27FC236}">
              <a16:creationId xmlns:a16="http://schemas.microsoft.com/office/drawing/2014/main" id="{00000000-0008-0000-0200-000018020000}"/>
            </a:ext>
          </a:extLst>
        </xdr:cNvPr>
        <xdr:cNvSpPr/>
      </xdr:nvSpPr>
      <xdr:spPr>
        <a:xfrm>
          <a:off x="94763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263880</xdr:rowOff>
    </xdr:to>
    <xdr:sp macro="" textlink="">
      <xdr:nvSpPr>
        <xdr:cNvPr id="537" name="CustomShape 1">
          <a:extLst>
            <a:ext uri="{FF2B5EF4-FFF2-40B4-BE49-F238E27FC236}">
              <a16:creationId xmlns:a16="http://schemas.microsoft.com/office/drawing/2014/main" id="{00000000-0008-0000-0200-000019020000}"/>
            </a:ext>
          </a:extLst>
        </xdr:cNvPr>
        <xdr:cNvSpPr/>
      </xdr:nvSpPr>
      <xdr:spPr>
        <a:xfrm>
          <a:off x="94763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263880</xdr:rowOff>
    </xdr:to>
    <xdr:sp macro="" textlink="">
      <xdr:nvSpPr>
        <xdr:cNvPr id="538" name="CustomShape 1">
          <a:extLst>
            <a:ext uri="{FF2B5EF4-FFF2-40B4-BE49-F238E27FC236}">
              <a16:creationId xmlns:a16="http://schemas.microsoft.com/office/drawing/2014/main" id="{00000000-0008-0000-0200-00001A020000}"/>
            </a:ext>
          </a:extLst>
        </xdr:cNvPr>
        <xdr:cNvSpPr/>
      </xdr:nvSpPr>
      <xdr:spPr>
        <a:xfrm>
          <a:off x="94763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263880</xdr:rowOff>
    </xdr:to>
    <xdr:sp macro="" textlink="">
      <xdr:nvSpPr>
        <xdr:cNvPr id="539" name="CustomShape 1">
          <a:extLst>
            <a:ext uri="{FF2B5EF4-FFF2-40B4-BE49-F238E27FC236}">
              <a16:creationId xmlns:a16="http://schemas.microsoft.com/office/drawing/2014/main" id="{00000000-0008-0000-0200-00001B020000}"/>
            </a:ext>
          </a:extLst>
        </xdr:cNvPr>
        <xdr:cNvSpPr/>
      </xdr:nvSpPr>
      <xdr:spPr>
        <a:xfrm>
          <a:off x="94763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263880</xdr:rowOff>
    </xdr:to>
    <xdr:sp macro="" textlink="">
      <xdr:nvSpPr>
        <xdr:cNvPr id="540" name="CustomShape 1">
          <a:extLst>
            <a:ext uri="{FF2B5EF4-FFF2-40B4-BE49-F238E27FC236}">
              <a16:creationId xmlns:a16="http://schemas.microsoft.com/office/drawing/2014/main" id="{00000000-0008-0000-0200-00001C020000}"/>
            </a:ext>
          </a:extLst>
        </xdr:cNvPr>
        <xdr:cNvSpPr/>
      </xdr:nvSpPr>
      <xdr:spPr>
        <a:xfrm>
          <a:off x="94763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263880</xdr:rowOff>
    </xdr:to>
    <xdr:sp macro="" textlink="">
      <xdr:nvSpPr>
        <xdr:cNvPr id="541" name="CustomShape 1">
          <a:extLst>
            <a:ext uri="{FF2B5EF4-FFF2-40B4-BE49-F238E27FC236}">
              <a16:creationId xmlns:a16="http://schemas.microsoft.com/office/drawing/2014/main" id="{00000000-0008-0000-0200-00001D020000}"/>
            </a:ext>
          </a:extLst>
        </xdr:cNvPr>
        <xdr:cNvSpPr/>
      </xdr:nvSpPr>
      <xdr:spPr>
        <a:xfrm>
          <a:off x="94763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270720</xdr:rowOff>
    </xdr:to>
    <xdr:sp macro="" textlink="">
      <xdr:nvSpPr>
        <xdr:cNvPr id="542" name="CustomShape 1">
          <a:extLst>
            <a:ext uri="{FF2B5EF4-FFF2-40B4-BE49-F238E27FC236}">
              <a16:creationId xmlns:a16="http://schemas.microsoft.com/office/drawing/2014/main" id="{00000000-0008-0000-0200-00001E020000}"/>
            </a:ext>
          </a:extLst>
        </xdr:cNvPr>
        <xdr:cNvSpPr/>
      </xdr:nvSpPr>
      <xdr:spPr>
        <a:xfrm>
          <a:off x="9476310" y="98393610"/>
          <a:ext cx="1262490"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263880</xdr:rowOff>
    </xdr:to>
    <xdr:sp macro="" textlink="">
      <xdr:nvSpPr>
        <xdr:cNvPr id="543" name="CustomShape 1">
          <a:extLst>
            <a:ext uri="{FF2B5EF4-FFF2-40B4-BE49-F238E27FC236}">
              <a16:creationId xmlns:a16="http://schemas.microsoft.com/office/drawing/2014/main" id="{00000000-0008-0000-0200-00001F020000}"/>
            </a:ext>
          </a:extLst>
        </xdr:cNvPr>
        <xdr:cNvSpPr/>
      </xdr:nvSpPr>
      <xdr:spPr>
        <a:xfrm>
          <a:off x="94763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263880</xdr:rowOff>
    </xdr:to>
    <xdr:sp macro="" textlink="">
      <xdr:nvSpPr>
        <xdr:cNvPr id="544" name="CustomShape 1">
          <a:extLst>
            <a:ext uri="{FF2B5EF4-FFF2-40B4-BE49-F238E27FC236}">
              <a16:creationId xmlns:a16="http://schemas.microsoft.com/office/drawing/2014/main" id="{00000000-0008-0000-0200-000020020000}"/>
            </a:ext>
          </a:extLst>
        </xdr:cNvPr>
        <xdr:cNvSpPr/>
      </xdr:nvSpPr>
      <xdr:spPr>
        <a:xfrm>
          <a:off x="94763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263880</xdr:rowOff>
    </xdr:to>
    <xdr:sp macro="" textlink="">
      <xdr:nvSpPr>
        <xdr:cNvPr id="545" name="CustomShape 1">
          <a:extLst>
            <a:ext uri="{FF2B5EF4-FFF2-40B4-BE49-F238E27FC236}">
              <a16:creationId xmlns:a16="http://schemas.microsoft.com/office/drawing/2014/main" id="{00000000-0008-0000-0200-000021020000}"/>
            </a:ext>
          </a:extLst>
        </xdr:cNvPr>
        <xdr:cNvSpPr/>
      </xdr:nvSpPr>
      <xdr:spPr>
        <a:xfrm>
          <a:off x="94763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263880</xdr:rowOff>
    </xdr:to>
    <xdr:sp macro="" textlink="">
      <xdr:nvSpPr>
        <xdr:cNvPr id="546" name="CustomShape 1">
          <a:extLst>
            <a:ext uri="{FF2B5EF4-FFF2-40B4-BE49-F238E27FC236}">
              <a16:creationId xmlns:a16="http://schemas.microsoft.com/office/drawing/2014/main" id="{00000000-0008-0000-0200-000022020000}"/>
            </a:ext>
          </a:extLst>
        </xdr:cNvPr>
        <xdr:cNvSpPr/>
      </xdr:nvSpPr>
      <xdr:spPr>
        <a:xfrm>
          <a:off x="94763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173</xdr:row>
      <xdr:rowOff>360</xdr:rowOff>
    </xdr:from>
    <xdr:to>
      <xdr:col>7</xdr:col>
      <xdr:colOff>223200</xdr:colOff>
      <xdr:row>173</xdr:row>
      <xdr:rowOff>263880</xdr:rowOff>
    </xdr:to>
    <xdr:sp macro="" textlink="">
      <xdr:nvSpPr>
        <xdr:cNvPr id="547" name="CustomShape 1">
          <a:extLst>
            <a:ext uri="{FF2B5EF4-FFF2-40B4-BE49-F238E27FC236}">
              <a16:creationId xmlns:a16="http://schemas.microsoft.com/office/drawing/2014/main" id="{00000000-0008-0000-0200-000023020000}"/>
            </a:ext>
          </a:extLst>
        </xdr:cNvPr>
        <xdr:cNvSpPr/>
      </xdr:nvSpPr>
      <xdr:spPr>
        <a:xfrm>
          <a:off x="94763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173</xdr:row>
      <xdr:rowOff>360</xdr:rowOff>
    </xdr:from>
    <xdr:to>
      <xdr:col>7</xdr:col>
      <xdr:colOff>127800</xdr:colOff>
      <xdr:row>173</xdr:row>
      <xdr:rowOff>263880</xdr:rowOff>
    </xdr:to>
    <xdr:sp macro="" textlink="">
      <xdr:nvSpPr>
        <xdr:cNvPr id="548" name="CustomShape 1">
          <a:extLst>
            <a:ext uri="{FF2B5EF4-FFF2-40B4-BE49-F238E27FC236}">
              <a16:creationId xmlns:a16="http://schemas.microsoft.com/office/drawing/2014/main" id="{00000000-0008-0000-0200-000024020000}"/>
            </a:ext>
          </a:extLst>
        </xdr:cNvPr>
        <xdr:cNvSpPr/>
      </xdr:nvSpPr>
      <xdr:spPr>
        <a:xfrm>
          <a:off x="93809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173</xdr:row>
      <xdr:rowOff>360</xdr:rowOff>
    </xdr:from>
    <xdr:to>
      <xdr:col>7</xdr:col>
      <xdr:colOff>127800</xdr:colOff>
      <xdr:row>173</xdr:row>
      <xdr:rowOff>263880</xdr:rowOff>
    </xdr:to>
    <xdr:sp macro="" textlink="">
      <xdr:nvSpPr>
        <xdr:cNvPr id="549" name="CustomShape 1">
          <a:extLst>
            <a:ext uri="{FF2B5EF4-FFF2-40B4-BE49-F238E27FC236}">
              <a16:creationId xmlns:a16="http://schemas.microsoft.com/office/drawing/2014/main" id="{00000000-0008-0000-0200-000025020000}"/>
            </a:ext>
          </a:extLst>
        </xdr:cNvPr>
        <xdr:cNvSpPr/>
      </xdr:nvSpPr>
      <xdr:spPr>
        <a:xfrm>
          <a:off x="93809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173</xdr:row>
      <xdr:rowOff>360</xdr:rowOff>
    </xdr:from>
    <xdr:to>
      <xdr:col>7</xdr:col>
      <xdr:colOff>127800</xdr:colOff>
      <xdr:row>173</xdr:row>
      <xdr:rowOff>263880</xdr:rowOff>
    </xdr:to>
    <xdr:sp macro="" textlink="">
      <xdr:nvSpPr>
        <xdr:cNvPr id="550" name="CustomShape 1">
          <a:extLst>
            <a:ext uri="{FF2B5EF4-FFF2-40B4-BE49-F238E27FC236}">
              <a16:creationId xmlns:a16="http://schemas.microsoft.com/office/drawing/2014/main" id="{00000000-0008-0000-0200-000026020000}"/>
            </a:ext>
          </a:extLst>
        </xdr:cNvPr>
        <xdr:cNvSpPr/>
      </xdr:nvSpPr>
      <xdr:spPr>
        <a:xfrm>
          <a:off x="93809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173</xdr:row>
      <xdr:rowOff>360</xdr:rowOff>
    </xdr:from>
    <xdr:to>
      <xdr:col>7</xdr:col>
      <xdr:colOff>127800</xdr:colOff>
      <xdr:row>173</xdr:row>
      <xdr:rowOff>263880</xdr:rowOff>
    </xdr:to>
    <xdr:sp macro="" textlink="">
      <xdr:nvSpPr>
        <xdr:cNvPr id="551" name="CustomShape 1">
          <a:extLst>
            <a:ext uri="{FF2B5EF4-FFF2-40B4-BE49-F238E27FC236}">
              <a16:creationId xmlns:a16="http://schemas.microsoft.com/office/drawing/2014/main" id="{00000000-0008-0000-0200-000027020000}"/>
            </a:ext>
          </a:extLst>
        </xdr:cNvPr>
        <xdr:cNvSpPr/>
      </xdr:nvSpPr>
      <xdr:spPr>
        <a:xfrm>
          <a:off x="9380910" y="983936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263880</xdr:rowOff>
    </xdr:to>
    <xdr:sp macro="" textlink="">
      <xdr:nvSpPr>
        <xdr:cNvPr id="552" name="CustomShape 1">
          <a:extLst>
            <a:ext uri="{FF2B5EF4-FFF2-40B4-BE49-F238E27FC236}">
              <a16:creationId xmlns:a16="http://schemas.microsoft.com/office/drawing/2014/main" id="{00000000-0008-0000-0200-000028020000}"/>
            </a:ext>
          </a:extLst>
        </xdr:cNvPr>
        <xdr:cNvSpPr/>
      </xdr:nvSpPr>
      <xdr:spPr>
        <a:xfrm>
          <a:off x="94763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263880</xdr:rowOff>
    </xdr:to>
    <xdr:sp macro="" textlink="">
      <xdr:nvSpPr>
        <xdr:cNvPr id="553" name="CustomShape 1">
          <a:extLst>
            <a:ext uri="{FF2B5EF4-FFF2-40B4-BE49-F238E27FC236}">
              <a16:creationId xmlns:a16="http://schemas.microsoft.com/office/drawing/2014/main" id="{00000000-0008-0000-0200-000029020000}"/>
            </a:ext>
          </a:extLst>
        </xdr:cNvPr>
        <xdr:cNvSpPr/>
      </xdr:nvSpPr>
      <xdr:spPr>
        <a:xfrm>
          <a:off x="94763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263880</xdr:rowOff>
    </xdr:to>
    <xdr:sp macro="" textlink="">
      <xdr:nvSpPr>
        <xdr:cNvPr id="554" name="CustomShape 1">
          <a:extLst>
            <a:ext uri="{FF2B5EF4-FFF2-40B4-BE49-F238E27FC236}">
              <a16:creationId xmlns:a16="http://schemas.microsoft.com/office/drawing/2014/main" id="{00000000-0008-0000-0200-00002A020000}"/>
            </a:ext>
          </a:extLst>
        </xdr:cNvPr>
        <xdr:cNvSpPr/>
      </xdr:nvSpPr>
      <xdr:spPr>
        <a:xfrm>
          <a:off x="94763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263880</xdr:rowOff>
    </xdr:to>
    <xdr:sp macro="" textlink="">
      <xdr:nvSpPr>
        <xdr:cNvPr id="555" name="CustomShape 1">
          <a:extLst>
            <a:ext uri="{FF2B5EF4-FFF2-40B4-BE49-F238E27FC236}">
              <a16:creationId xmlns:a16="http://schemas.microsoft.com/office/drawing/2014/main" id="{00000000-0008-0000-0200-00002B020000}"/>
            </a:ext>
          </a:extLst>
        </xdr:cNvPr>
        <xdr:cNvSpPr/>
      </xdr:nvSpPr>
      <xdr:spPr>
        <a:xfrm>
          <a:off x="94763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263880</xdr:rowOff>
    </xdr:to>
    <xdr:sp macro="" textlink="">
      <xdr:nvSpPr>
        <xdr:cNvPr id="556" name="CustomShape 1">
          <a:extLst>
            <a:ext uri="{FF2B5EF4-FFF2-40B4-BE49-F238E27FC236}">
              <a16:creationId xmlns:a16="http://schemas.microsoft.com/office/drawing/2014/main" id="{00000000-0008-0000-0200-00002C020000}"/>
            </a:ext>
          </a:extLst>
        </xdr:cNvPr>
        <xdr:cNvSpPr/>
      </xdr:nvSpPr>
      <xdr:spPr>
        <a:xfrm>
          <a:off x="94763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263880</xdr:rowOff>
    </xdr:to>
    <xdr:sp macro="" textlink="">
      <xdr:nvSpPr>
        <xdr:cNvPr id="557" name="CustomShape 1">
          <a:extLst>
            <a:ext uri="{FF2B5EF4-FFF2-40B4-BE49-F238E27FC236}">
              <a16:creationId xmlns:a16="http://schemas.microsoft.com/office/drawing/2014/main" id="{00000000-0008-0000-0200-00002D020000}"/>
            </a:ext>
          </a:extLst>
        </xdr:cNvPr>
        <xdr:cNvSpPr/>
      </xdr:nvSpPr>
      <xdr:spPr>
        <a:xfrm>
          <a:off x="94763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263880</xdr:rowOff>
    </xdr:to>
    <xdr:sp macro="" textlink="">
      <xdr:nvSpPr>
        <xdr:cNvPr id="558" name="CustomShape 1">
          <a:extLst>
            <a:ext uri="{FF2B5EF4-FFF2-40B4-BE49-F238E27FC236}">
              <a16:creationId xmlns:a16="http://schemas.microsoft.com/office/drawing/2014/main" id="{00000000-0008-0000-0200-00002E020000}"/>
            </a:ext>
          </a:extLst>
        </xdr:cNvPr>
        <xdr:cNvSpPr/>
      </xdr:nvSpPr>
      <xdr:spPr>
        <a:xfrm>
          <a:off x="94763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263880</xdr:rowOff>
    </xdr:to>
    <xdr:sp macro="" textlink="">
      <xdr:nvSpPr>
        <xdr:cNvPr id="559" name="CustomShape 1">
          <a:extLst>
            <a:ext uri="{FF2B5EF4-FFF2-40B4-BE49-F238E27FC236}">
              <a16:creationId xmlns:a16="http://schemas.microsoft.com/office/drawing/2014/main" id="{00000000-0008-0000-0200-00002F020000}"/>
            </a:ext>
          </a:extLst>
        </xdr:cNvPr>
        <xdr:cNvSpPr/>
      </xdr:nvSpPr>
      <xdr:spPr>
        <a:xfrm>
          <a:off x="94763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263880</xdr:rowOff>
    </xdr:to>
    <xdr:sp macro="" textlink="">
      <xdr:nvSpPr>
        <xdr:cNvPr id="560" name="CustomShape 1">
          <a:extLst>
            <a:ext uri="{FF2B5EF4-FFF2-40B4-BE49-F238E27FC236}">
              <a16:creationId xmlns:a16="http://schemas.microsoft.com/office/drawing/2014/main" id="{00000000-0008-0000-0200-000030020000}"/>
            </a:ext>
          </a:extLst>
        </xdr:cNvPr>
        <xdr:cNvSpPr/>
      </xdr:nvSpPr>
      <xdr:spPr>
        <a:xfrm>
          <a:off x="94763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263880</xdr:rowOff>
    </xdr:to>
    <xdr:sp macro="" textlink="">
      <xdr:nvSpPr>
        <xdr:cNvPr id="561" name="CustomShape 1">
          <a:extLst>
            <a:ext uri="{FF2B5EF4-FFF2-40B4-BE49-F238E27FC236}">
              <a16:creationId xmlns:a16="http://schemas.microsoft.com/office/drawing/2014/main" id="{00000000-0008-0000-0200-000031020000}"/>
            </a:ext>
          </a:extLst>
        </xdr:cNvPr>
        <xdr:cNvSpPr/>
      </xdr:nvSpPr>
      <xdr:spPr>
        <a:xfrm>
          <a:off x="94763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263880</xdr:rowOff>
    </xdr:to>
    <xdr:sp macro="" textlink="">
      <xdr:nvSpPr>
        <xdr:cNvPr id="562" name="CustomShape 1">
          <a:extLst>
            <a:ext uri="{FF2B5EF4-FFF2-40B4-BE49-F238E27FC236}">
              <a16:creationId xmlns:a16="http://schemas.microsoft.com/office/drawing/2014/main" id="{00000000-0008-0000-0200-000032020000}"/>
            </a:ext>
          </a:extLst>
        </xdr:cNvPr>
        <xdr:cNvSpPr/>
      </xdr:nvSpPr>
      <xdr:spPr>
        <a:xfrm>
          <a:off x="94763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263880</xdr:rowOff>
    </xdr:to>
    <xdr:sp macro="" textlink="">
      <xdr:nvSpPr>
        <xdr:cNvPr id="563" name="CustomShape 1">
          <a:extLst>
            <a:ext uri="{FF2B5EF4-FFF2-40B4-BE49-F238E27FC236}">
              <a16:creationId xmlns:a16="http://schemas.microsoft.com/office/drawing/2014/main" id="{00000000-0008-0000-0200-000033020000}"/>
            </a:ext>
          </a:extLst>
        </xdr:cNvPr>
        <xdr:cNvSpPr/>
      </xdr:nvSpPr>
      <xdr:spPr>
        <a:xfrm>
          <a:off x="94763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263880</xdr:rowOff>
    </xdr:to>
    <xdr:sp macro="" textlink="">
      <xdr:nvSpPr>
        <xdr:cNvPr id="564" name="CustomShape 1">
          <a:extLst>
            <a:ext uri="{FF2B5EF4-FFF2-40B4-BE49-F238E27FC236}">
              <a16:creationId xmlns:a16="http://schemas.microsoft.com/office/drawing/2014/main" id="{00000000-0008-0000-0200-000034020000}"/>
            </a:ext>
          </a:extLst>
        </xdr:cNvPr>
        <xdr:cNvSpPr/>
      </xdr:nvSpPr>
      <xdr:spPr>
        <a:xfrm>
          <a:off x="94763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263880</xdr:rowOff>
    </xdr:to>
    <xdr:sp macro="" textlink="">
      <xdr:nvSpPr>
        <xdr:cNvPr id="565" name="CustomShape 1">
          <a:extLst>
            <a:ext uri="{FF2B5EF4-FFF2-40B4-BE49-F238E27FC236}">
              <a16:creationId xmlns:a16="http://schemas.microsoft.com/office/drawing/2014/main" id="{00000000-0008-0000-0200-000035020000}"/>
            </a:ext>
          </a:extLst>
        </xdr:cNvPr>
        <xdr:cNvSpPr/>
      </xdr:nvSpPr>
      <xdr:spPr>
        <a:xfrm>
          <a:off x="94763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263880</xdr:rowOff>
    </xdr:to>
    <xdr:sp macro="" textlink="">
      <xdr:nvSpPr>
        <xdr:cNvPr id="566" name="CustomShape 1">
          <a:extLst>
            <a:ext uri="{FF2B5EF4-FFF2-40B4-BE49-F238E27FC236}">
              <a16:creationId xmlns:a16="http://schemas.microsoft.com/office/drawing/2014/main" id="{00000000-0008-0000-0200-000036020000}"/>
            </a:ext>
          </a:extLst>
        </xdr:cNvPr>
        <xdr:cNvSpPr/>
      </xdr:nvSpPr>
      <xdr:spPr>
        <a:xfrm>
          <a:off x="94763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263880</xdr:rowOff>
    </xdr:to>
    <xdr:sp macro="" textlink="">
      <xdr:nvSpPr>
        <xdr:cNvPr id="567" name="CustomShape 1">
          <a:extLst>
            <a:ext uri="{FF2B5EF4-FFF2-40B4-BE49-F238E27FC236}">
              <a16:creationId xmlns:a16="http://schemas.microsoft.com/office/drawing/2014/main" id="{00000000-0008-0000-0200-000037020000}"/>
            </a:ext>
          </a:extLst>
        </xdr:cNvPr>
        <xdr:cNvSpPr/>
      </xdr:nvSpPr>
      <xdr:spPr>
        <a:xfrm>
          <a:off x="94763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263880</xdr:rowOff>
    </xdr:to>
    <xdr:sp macro="" textlink="">
      <xdr:nvSpPr>
        <xdr:cNvPr id="568" name="CustomShape 1">
          <a:extLst>
            <a:ext uri="{FF2B5EF4-FFF2-40B4-BE49-F238E27FC236}">
              <a16:creationId xmlns:a16="http://schemas.microsoft.com/office/drawing/2014/main" id="{00000000-0008-0000-0200-000038020000}"/>
            </a:ext>
          </a:extLst>
        </xdr:cNvPr>
        <xdr:cNvSpPr/>
      </xdr:nvSpPr>
      <xdr:spPr>
        <a:xfrm>
          <a:off x="94763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263880</xdr:rowOff>
    </xdr:to>
    <xdr:sp macro="" textlink="">
      <xdr:nvSpPr>
        <xdr:cNvPr id="569" name="CustomShape 1">
          <a:extLst>
            <a:ext uri="{FF2B5EF4-FFF2-40B4-BE49-F238E27FC236}">
              <a16:creationId xmlns:a16="http://schemas.microsoft.com/office/drawing/2014/main" id="{00000000-0008-0000-0200-000039020000}"/>
            </a:ext>
          </a:extLst>
        </xdr:cNvPr>
        <xdr:cNvSpPr/>
      </xdr:nvSpPr>
      <xdr:spPr>
        <a:xfrm>
          <a:off x="94763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263880</xdr:rowOff>
    </xdr:to>
    <xdr:sp macro="" textlink="">
      <xdr:nvSpPr>
        <xdr:cNvPr id="570" name="CustomShape 1">
          <a:extLst>
            <a:ext uri="{FF2B5EF4-FFF2-40B4-BE49-F238E27FC236}">
              <a16:creationId xmlns:a16="http://schemas.microsoft.com/office/drawing/2014/main" id="{00000000-0008-0000-0200-00003A020000}"/>
            </a:ext>
          </a:extLst>
        </xdr:cNvPr>
        <xdr:cNvSpPr/>
      </xdr:nvSpPr>
      <xdr:spPr>
        <a:xfrm>
          <a:off x="94763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263880</xdr:rowOff>
    </xdr:to>
    <xdr:sp macro="" textlink="">
      <xdr:nvSpPr>
        <xdr:cNvPr id="571" name="CustomShape 1">
          <a:extLst>
            <a:ext uri="{FF2B5EF4-FFF2-40B4-BE49-F238E27FC236}">
              <a16:creationId xmlns:a16="http://schemas.microsoft.com/office/drawing/2014/main" id="{00000000-0008-0000-0200-00003B020000}"/>
            </a:ext>
          </a:extLst>
        </xdr:cNvPr>
        <xdr:cNvSpPr/>
      </xdr:nvSpPr>
      <xdr:spPr>
        <a:xfrm>
          <a:off x="94763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263880</xdr:rowOff>
    </xdr:to>
    <xdr:sp macro="" textlink="">
      <xdr:nvSpPr>
        <xdr:cNvPr id="572" name="CustomShape 1">
          <a:extLst>
            <a:ext uri="{FF2B5EF4-FFF2-40B4-BE49-F238E27FC236}">
              <a16:creationId xmlns:a16="http://schemas.microsoft.com/office/drawing/2014/main" id="{00000000-0008-0000-0200-00003C020000}"/>
            </a:ext>
          </a:extLst>
        </xdr:cNvPr>
        <xdr:cNvSpPr/>
      </xdr:nvSpPr>
      <xdr:spPr>
        <a:xfrm>
          <a:off x="94763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263880</xdr:rowOff>
    </xdr:to>
    <xdr:sp macro="" textlink="">
      <xdr:nvSpPr>
        <xdr:cNvPr id="573" name="CustomShape 1">
          <a:extLst>
            <a:ext uri="{FF2B5EF4-FFF2-40B4-BE49-F238E27FC236}">
              <a16:creationId xmlns:a16="http://schemas.microsoft.com/office/drawing/2014/main" id="{00000000-0008-0000-0200-00003D020000}"/>
            </a:ext>
          </a:extLst>
        </xdr:cNvPr>
        <xdr:cNvSpPr/>
      </xdr:nvSpPr>
      <xdr:spPr>
        <a:xfrm>
          <a:off x="94763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263880</xdr:rowOff>
    </xdr:to>
    <xdr:sp macro="" textlink="">
      <xdr:nvSpPr>
        <xdr:cNvPr id="574" name="CustomShape 1">
          <a:extLst>
            <a:ext uri="{FF2B5EF4-FFF2-40B4-BE49-F238E27FC236}">
              <a16:creationId xmlns:a16="http://schemas.microsoft.com/office/drawing/2014/main" id="{00000000-0008-0000-0200-00003E020000}"/>
            </a:ext>
          </a:extLst>
        </xdr:cNvPr>
        <xdr:cNvSpPr/>
      </xdr:nvSpPr>
      <xdr:spPr>
        <a:xfrm>
          <a:off x="94763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263880</xdr:rowOff>
    </xdr:to>
    <xdr:sp macro="" textlink="">
      <xdr:nvSpPr>
        <xdr:cNvPr id="575" name="CustomShape 1">
          <a:extLst>
            <a:ext uri="{FF2B5EF4-FFF2-40B4-BE49-F238E27FC236}">
              <a16:creationId xmlns:a16="http://schemas.microsoft.com/office/drawing/2014/main" id="{00000000-0008-0000-0200-00003F020000}"/>
            </a:ext>
          </a:extLst>
        </xdr:cNvPr>
        <xdr:cNvSpPr/>
      </xdr:nvSpPr>
      <xdr:spPr>
        <a:xfrm>
          <a:off x="94763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263880</xdr:rowOff>
    </xdr:to>
    <xdr:sp macro="" textlink="">
      <xdr:nvSpPr>
        <xdr:cNvPr id="576" name="CustomShape 1">
          <a:extLst>
            <a:ext uri="{FF2B5EF4-FFF2-40B4-BE49-F238E27FC236}">
              <a16:creationId xmlns:a16="http://schemas.microsoft.com/office/drawing/2014/main" id="{00000000-0008-0000-0200-000040020000}"/>
            </a:ext>
          </a:extLst>
        </xdr:cNvPr>
        <xdr:cNvSpPr/>
      </xdr:nvSpPr>
      <xdr:spPr>
        <a:xfrm>
          <a:off x="94763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263880</xdr:rowOff>
    </xdr:to>
    <xdr:sp macro="" textlink="">
      <xdr:nvSpPr>
        <xdr:cNvPr id="577" name="CustomShape 1">
          <a:extLst>
            <a:ext uri="{FF2B5EF4-FFF2-40B4-BE49-F238E27FC236}">
              <a16:creationId xmlns:a16="http://schemas.microsoft.com/office/drawing/2014/main" id="{00000000-0008-0000-0200-000041020000}"/>
            </a:ext>
          </a:extLst>
        </xdr:cNvPr>
        <xdr:cNvSpPr/>
      </xdr:nvSpPr>
      <xdr:spPr>
        <a:xfrm>
          <a:off x="94763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263880</xdr:rowOff>
    </xdr:to>
    <xdr:sp macro="" textlink="">
      <xdr:nvSpPr>
        <xdr:cNvPr id="578" name="CustomShape 1">
          <a:extLst>
            <a:ext uri="{FF2B5EF4-FFF2-40B4-BE49-F238E27FC236}">
              <a16:creationId xmlns:a16="http://schemas.microsoft.com/office/drawing/2014/main" id="{00000000-0008-0000-0200-000042020000}"/>
            </a:ext>
          </a:extLst>
        </xdr:cNvPr>
        <xdr:cNvSpPr/>
      </xdr:nvSpPr>
      <xdr:spPr>
        <a:xfrm>
          <a:off x="94763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263880</xdr:rowOff>
    </xdr:to>
    <xdr:sp macro="" textlink="">
      <xdr:nvSpPr>
        <xdr:cNvPr id="579" name="CustomShape 1">
          <a:extLst>
            <a:ext uri="{FF2B5EF4-FFF2-40B4-BE49-F238E27FC236}">
              <a16:creationId xmlns:a16="http://schemas.microsoft.com/office/drawing/2014/main" id="{00000000-0008-0000-0200-000043020000}"/>
            </a:ext>
          </a:extLst>
        </xdr:cNvPr>
        <xdr:cNvSpPr/>
      </xdr:nvSpPr>
      <xdr:spPr>
        <a:xfrm>
          <a:off x="94763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270720</xdr:rowOff>
    </xdr:to>
    <xdr:sp macro="" textlink="">
      <xdr:nvSpPr>
        <xdr:cNvPr id="580" name="CustomShape 1">
          <a:extLst>
            <a:ext uri="{FF2B5EF4-FFF2-40B4-BE49-F238E27FC236}">
              <a16:creationId xmlns:a16="http://schemas.microsoft.com/office/drawing/2014/main" id="{00000000-0008-0000-0200-000044020000}"/>
            </a:ext>
          </a:extLst>
        </xdr:cNvPr>
        <xdr:cNvSpPr/>
      </xdr:nvSpPr>
      <xdr:spPr>
        <a:xfrm>
          <a:off x="9476310" y="110090310"/>
          <a:ext cx="1262490"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263880</xdr:rowOff>
    </xdr:to>
    <xdr:sp macro="" textlink="">
      <xdr:nvSpPr>
        <xdr:cNvPr id="581" name="CustomShape 1">
          <a:extLst>
            <a:ext uri="{FF2B5EF4-FFF2-40B4-BE49-F238E27FC236}">
              <a16:creationId xmlns:a16="http://schemas.microsoft.com/office/drawing/2014/main" id="{00000000-0008-0000-0200-000045020000}"/>
            </a:ext>
          </a:extLst>
        </xdr:cNvPr>
        <xdr:cNvSpPr/>
      </xdr:nvSpPr>
      <xdr:spPr>
        <a:xfrm>
          <a:off x="94763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263880</xdr:rowOff>
    </xdr:to>
    <xdr:sp macro="" textlink="">
      <xdr:nvSpPr>
        <xdr:cNvPr id="582" name="CustomShape 1">
          <a:extLst>
            <a:ext uri="{FF2B5EF4-FFF2-40B4-BE49-F238E27FC236}">
              <a16:creationId xmlns:a16="http://schemas.microsoft.com/office/drawing/2014/main" id="{00000000-0008-0000-0200-000046020000}"/>
            </a:ext>
          </a:extLst>
        </xdr:cNvPr>
        <xdr:cNvSpPr/>
      </xdr:nvSpPr>
      <xdr:spPr>
        <a:xfrm>
          <a:off x="94763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270720</xdr:rowOff>
    </xdr:to>
    <xdr:sp macro="" textlink="">
      <xdr:nvSpPr>
        <xdr:cNvPr id="583" name="CustomShape 1">
          <a:extLst>
            <a:ext uri="{FF2B5EF4-FFF2-40B4-BE49-F238E27FC236}">
              <a16:creationId xmlns:a16="http://schemas.microsoft.com/office/drawing/2014/main" id="{00000000-0008-0000-0200-000047020000}"/>
            </a:ext>
          </a:extLst>
        </xdr:cNvPr>
        <xdr:cNvSpPr/>
      </xdr:nvSpPr>
      <xdr:spPr>
        <a:xfrm>
          <a:off x="9476310" y="110090310"/>
          <a:ext cx="1262490"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263880</xdr:rowOff>
    </xdr:to>
    <xdr:sp macro="" textlink="">
      <xdr:nvSpPr>
        <xdr:cNvPr id="584" name="CustomShape 1">
          <a:extLst>
            <a:ext uri="{FF2B5EF4-FFF2-40B4-BE49-F238E27FC236}">
              <a16:creationId xmlns:a16="http://schemas.microsoft.com/office/drawing/2014/main" id="{00000000-0008-0000-0200-000048020000}"/>
            </a:ext>
          </a:extLst>
        </xdr:cNvPr>
        <xdr:cNvSpPr/>
      </xdr:nvSpPr>
      <xdr:spPr>
        <a:xfrm>
          <a:off x="94763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263880</xdr:rowOff>
    </xdr:to>
    <xdr:sp macro="" textlink="">
      <xdr:nvSpPr>
        <xdr:cNvPr id="585" name="CustomShape 1">
          <a:extLst>
            <a:ext uri="{FF2B5EF4-FFF2-40B4-BE49-F238E27FC236}">
              <a16:creationId xmlns:a16="http://schemas.microsoft.com/office/drawing/2014/main" id="{00000000-0008-0000-0200-000049020000}"/>
            </a:ext>
          </a:extLst>
        </xdr:cNvPr>
        <xdr:cNvSpPr/>
      </xdr:nvSpPr>
      <xdr:spPr>
        <a:xfrm>
          <a:off x="94763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263880</xdr:rowOff>
    </xdr:to>
    <xdr:sp macro="" textlink="">
      <xdr:nvSpPr>
        <xdr:cNvPr id="586" name="CustomShape 1">
          <a:extLst>
            <a:ext uri="{FF2B5EF4-FFF2-40B4-BE49-F238E27FC236}">
              <a16:creationId xmlns:a16="http://schemas.microsoft.com/office/drawing/2014/main" id="{00000000-0008-0000-0200-00004A020000}"/>
            </a:ext>
          </a:extLst>
        </xdr:cNvPr>
        <xdr:cNvSpPr/>
      </xdr:nvSpPr>
      <xdr:spPr>
        <a:xfrm>
          <a:off x="94763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263880</xdr:rowOff>
    </xdr:to>
    <xdr:sp macro="" textlink="">
      <xdr:nvSpPr>
        <xdr:cNvPr id="587" name="CustomShape 1">
          <a:extLst>
            <a:ext uri="{FF2B5EF4-FFF2-40B4-BE49-F238E27FC236}">
              <a16:creationId xmlns:a16="http://schemas.microsoft.com/office/drawing/2014/main" id="{00000000-0008-0000-0200-00004B020000}"/>
            </a:ext>
          </a:extLst>
        </xdr:cNvPr>
        <xdr:cNvSpPr/>
      </xdr:nvSpPr>
      <xdr:spPr>
        <a:xfrm>
          <a:off x="94763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263880</xdr:rowOff>
    </xdr:to>
    <xdr:sp macro="" textlink="">
      <xdr:nvSpPr>
        <xdr:cNvPr id="588" name="CustomShape 1">
          <a:extLst>
            <a:ext uri="{FF2B5EF4-FFF2-40B4-BE49-F238E27FC236}">
              <a16:creationId xmlns:a16="http://schemas.microsoft.com/office/drawing/2014/main" id="{00000000-0008-0000-0200-00004C020000}"/>
            </a:ext>
          </a:extLst>
        </xdr:cNvPr>
        <xdr:cNvSpPr/>
      </xdr:nvSpPr>
      <xdr:spPr>
        <a:xfrm>
          <a:off x="94763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263880</xdr:rowOff>
    </xdr:to>
    <xdr:sp macro="" textlink="">
      <xdr:nvSpPr>
        <xdr:cNvPr id="589" name="CustomShape 1">
          <a:extLst>
            <a:ext uri="{FF2B5EF4-FFF2-40B4-BE49-F238E27FC236}">
              <a16:creationId xmlns:a16="http://schemas.microsoft.com/office/drawing/2014/main" id="{00000000-0008-0000-0200-00004D020000}"/>
            </a:ext>
          </a:extLst>
        </xdr:cNvPr>
        <xdr:cNvSpPr/>
      </xdr:nvSpPr>
      <xdr:spPr>
        <a:xfrm>
          <a:off x="94763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263880</xdr:rowOff>
    </xdr:to>
    <xdr:sp macro="" textlink="">
      <xdr:nvSpPr>
        <xdr:cNvPr id="590" name="CustomShape 1">
          <a:extLst>
            <a:ext uri="{FF2B5EF4-FFF2-40B4-BE49-F238E27FC236}">
              <a16:creationId xmlns:a16="http://schemas.microsoft.com/office/drawing/2014/main" id="{00000000-0008-0000-0200-00004E020000}"/>
            </a:ext>
          </a:extLst>
        </xdr:cNvPr>
        <xdr:cNvSpPr/>
      </xdr:nvSpPr>
      <xdr:spPr>
        <a:xfrm>
          <a:off x="94763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263880</xdr:rowOff>
    </xdr:to>
    <xdr:sp macro="" textlink="">
      <xdr:nvSpPr>
        <xdr:cNvPr id="591" name="CustomShape 1">
          <a:extLst>
            <a:ext uri="{FF2B5EF4-FFF2-40B4-BE49-F238E27FC236}">
              <a16:creationId xmlns:a16="http://schemas.microsoft.com/office/drawing/2014/main" id="{00000000-0008-0000-0200-00004F020000}"/>
            </a:ext>
          </a:extLst>
        </xdr:cNvPr>
        <xdr:cNvSpPr/>
      </xdr:nvSpPr>
      <xdr:spPr>
        <a:xfrm>
          <a:off x="94763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270720</xdr:rowOff>
    </xdr:to>
    <xdr:sp macro="" textlink="">
      <xdr:nvSpPr>
        <xdr:cNvPr id="592" name="CustomShape 1">
          <a:extLst>
            <a:ext uri="{FF2B5EF4-FFF2-40B4-BE49-F238E27FC236}">
              <a16:creationId xmlns:a16="http://schemas.microsoft.com/office/drawing/2014/main" id="{00000000-0008-0000-0200-000050020000}"/>
            </a:ext>
          </a:extLst>
        </xdr:cNvPr>
        <xdr:cNvSpPr/>
      </xdr:nvSpPr>
      <xdr:spPr>
        <a:xfrm>
          <a:off x="9476310" y="110090310"/>
          <a:ext cx="1262490"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263880</xdr:rowOff>
    </xdr:to>
    <xdr:sp macro="" textlink="">
      <xdr:nvSpPr>
        <xdr:cNvPr id="593" name="CustomShape 1">
          <a:extLst>
            <a:ext uri="{FF2B5EF4-FFF2-40B4-BE49-F238E27FC236}">
              <a16:creationId xmlns:a16="http://schemas.microsoft.com/office/drawing/2014/main" id="{00000000-0008-0000-0200-000051020000}"/>
            </a:ext>
          </a:extLst>
        </xdr:cNvPr>
        <xdr:cNvSpPr/>
      </xdr:nvSpPr>
      <xdr:spPr>
        <a:xfrm>
          <a:off x="94763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263880</xdr:rowOff>
    </xdr:to>
    <xdr:sp macro="" textlink="">
      <xdr:nvSpPr>
        <xdr:cNvPr id="594" name="CustomShape 1">
          <a:extLst>
            <a:ext uri="{FF2B5EF4-FFF2-40B4-BE49-F238E27FC236}">
              <a16:creationId xmlns:a16="http://schemas.microsoft.com/office/drawing/2014/main" id="{00000000-0008-0000-0200-000052020000}"/>
            </a:ext>
          </a:extLst>
        </xdr:cNvPr>
        <xdr:cNvSpPr/>
      </xdr:nvSpPr>
      <xdr:spPr>
        <a:xfrm>
          <a:off x="94763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263880</xdr:rowOff>
    </xdr:to>
    <xdr:sp macro="" textlink="">
      <xdr:nvSpPr>
        <xdr:cNvPr id="595" name="CustomShape 1">
          <a:extLst>
            <a:ext uri="{FF2B5EF4-FFF2-40B4-BE49-F238E27FC236}">
              <a16:creationId xmlns:a16="http://schemas.microsoft.com/office/drawing/2014/main" id="{00000000-0008-0000-0200-000053020000}"/>
            </a:ext>
          </a:extLst>
        </xdr:cNvPr>
        <xdr:cNvSpPr/>
      </xdr:nvSpPr>
      <xdr:spPr>
        <a:xfrm>
          <a:off x="94763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263880</xdr:rowOff>
    </xdr:to>
    <xdr:sp macro="" textlink="">
      <xdr:nvSpPr>
        <xdr:cNvPr id="596" name="CustomShape 1">
          <a:extLst>
            <a:ext uri="{FF2B5EF4-FFF2-40B4-BE49-F238E27FC236}">
              <a16:creationId xmlns:a16="http://schemas.microsoft.com/office/drawing/2014/main" id="{00000000-0008-0000-0200-000054020000}"/>
            </a:ext>
          </a:extLst>
        </xdr:cNvPr>
        <xdr:cNvSpPr/>
      </xdr:nvSpPr>
      <xdr:spPr>
        <a:xfrm>
          <a:off x="94763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191</xdr:row>
      <xdr:rowOff>360</xdr:rowOff>
    </xdr:from>
    <xdr:to>
      <xdr:col>7</xdr:col>
      <xdr:colOff>223200</xdr:colOff>
      <xdr:row>191</xdr:row>
      <xdr:rowOff>263880</xdr:rowOff>
    </xdr:to>
    <xdr:sp macro="" textlink="">
      <xdr:nvSpPr>
        <xdr:cNvPr id="597" name="CustomShape 1">
          <a:extLst>
            <a:ext uri="{FF2B5EF4-FFF2-40B4-BE49-F238E27FC236}">
              <a16:creationId xmlns:a16="http://schemas.microsoft.com/office/drawing/2014/main" id="{00000000-0008-0000-0200-000055020000}"/>
            </a:ext>
          </a:extLst>
        </xdr:cNvPr>
        <xdr:cNvSpPr/>
      </xdr:nvSpPr>
      <xdr:spPr>
        <a:xfrm>
          <a:off x="94763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191</xdr:row>
      <xdr:rowOff>360</xdr:rowOff>
    </xdr:from>
    <xdr:to>
      <xdr:col>7</xdr:col>
      <xdr:colOff>127800</xdr:colOff>
      <xdr:row>191</xdr:row>
      <xdr:rowOff>263880</xdr:rowOff>
    </xdr:to>
    <xdr:sp macro="" textlink="">
      <xdr:nvSpPr>
        <xdr:cNvPr id="598" name="CustomShape 1">
          <a:extLst>
            <a:ext uri="{FF2B5EF4-FFF2-40B4-BE49-F238E27FC236}">
              <a16:creationId xmlns:a16="http://schemas.microsoft.com/office/drawing/2014/main" id="{00000000-0008-0000-0200-000056020000}"/>
            </a:ext>
          </a:extLst>
        </xdr:cNvPr>
        <xdr:cNvSpPr/>
      </xdr:nvSpPr>
      <xdr:spPr>
        <a:xfrm>
          <a:off x="93809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191</xdr:row>
      <xdr:rowOff>360</xdr:rowOff>
    </xdr:from>
    <xdr:to>
      <xdr:col>7</xdr:col>
      <xdr:colOff>127800</xdr:colOff>
      <xdr:row>191</xdr:row>
      <xdr:rowOff>263880</xdr:rowOff>
    </xdr:to>
    <xdr:sp macro="" textlink="">
      <xdr:nvSpPr>
        <xdr:cNvPr id="599" name="CustomShape 1">
          <a:extLst>
            <a:ext uri="{FF2B5EF4-FFF2-40B4-BE49-F238E27FC236}">
              <a16:creationId xmlns:a16="http://schemas.microsoft.com/office/drawing/2014/main" id="{00000000-0008-0000-0200-000057020000}"/>
            </a:ext>
          </a:extLst>
        </xdr:cNvPr>
        <xdr:cNvSpPr/>
      </xdr:nvSpPr>
      <xdr:spPr>
        <a:xfrm>
          <a:off x="93809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191</xdr:row>
      <xdr:rowOff>360</xdr:rowOff>
    </xdr:from>
    <xdr:to>
      <xdr:col>7</xdr:col>
      <xdr:colOff>127800</xdr:colOff>
      <xdr:row>191</xdr:row>
      <xdr:rowOff>263880</xdr:rowOff>
    </xdr:to>
    <xdr:sp macro="" textlink="">
      <xdr:nvSpPr>
        <xdr:cNvPr id="600" name="CustomShape 1">
          <a:extLst>
            <a:ext uri="{FF2B5EF4-FFF2-40B4-BE49-F238E27FC236}">
              <a16:creationId xmlns:a16="http://schemas.microsoft.com/office/drawing/2014/main" id="{00000000-0008-0000-0200-000058020000}"/>
            </a:ext>
          </a:extLst>
        </xdr:cNvPr>
        <xdr:cNvSpPr/>
      </xdr:nvSpPr>
      <xdr:spPr>
        <a:xfrm>
          <a:off x="93809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191</xdr:row>
      <xdr:rowOff>360</xdr:rowOff>
    </xdr:from>
    <xdr:to>
      <xdr:col>7</xdr:col>
      <xdr:colOff>127800</xdr:colOff>
      <xdr:row>191</xdr:row>
      <xdr:rowOff>263880</xdr:rowOff>
    </xdr:to>
    <xdr:sp macro="" textlink="">
      <xdr:nvSpPr>
        <xdr:cNvPr id="601" name="CustomShape 1">
          <a:extLst>
            <a:ext uri="{FF2B5EF4-FFF2-40B4-BE49-F238E27FC236}">
              <a16:creationId xmlns:a16="http://schemas.microsoft.com/office/drawing/2014/main" id="{00000000-0008-0000-0200-000059020000}"/>
            </a:ext>
          </a:extLst>
        </xdr:cNvPr>
        <xdr:cNvSpPr/>
      </xdr:nvSpPr>
      <xdr:spPr>
        <a:xfrm>
          <a:off x="9380910" y="1100903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263880</xdr:rowOff>
    </xdr:to>
    <xdr:sp macro="" textlink="">
      <xdr:nvSpPr>
        <xdr:cNvPr id="602" name="CustomShape 1">
          <a:extLst>
            <a:ext uri="{FF2B5EF4-FFF2-40B4-BE49-F238E27FC236}">
              <a16:creationId xmlns:a16="http://schemas.microsoft.com/office/drawing/2014/main" id="{00000000-0008-0000-0200-00005A020000}"/>
            </a:ext>
          </a:extLst>
        </xdr:cNvPr>
        <xdr:cNvSpPr/>
      </xdr:nvSpPr>
      <xdr:spPr>
        <a:xfrm>
          <a:off x="94763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263880</xdr:rowOff>
    </xdr:to>
    <xdr:sp macro="" textlink="">
      <xdr:nvSpPr>
        <xdr:cNvPr id="603" name="CustomShape 1">
          <a:extLst>
            <a:ext uri="{FF2B5EF4-FFF2-40B4-BE49-F238E27FC236}">
              <a16:creationId xmlns:a16="http://schemas.microsoft.com/office/drawing/2014/main" id="{00000000-0008-0000-0200-00005B020000}"/>
            </a:ext>
          </a:extLst>
        </xdr:cNvPr>
        <xdr:cNvSpPr/>
      </xdr:nvSpPr>
      <xdr:spPr>
        <a:xfrm>
          <a:off x="94763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263880</xdr:rowOff>
    </xdr:to>
    <xdr:sp macro="" textlink="">
      <xdr:nvSpPr>
        <xdr:cNvPr id="604" name="CustomShape 1">
          <a:extLst>
            <a:ext uri="{FF2B5EF4-FFF2-40B4-BE49-F238E27FC236}">
              <a16:creationId xmlns:a16="http://schemas.microsoft.com/office/drawing/2014/main" id="{00000000-0008-0000-0200-00005C020000}"/>
            </a:ext>
          </a:extLst>
        </xdr:cNvPr>
        <xdr:cNvSpPr/>
      </xdr:nvSpPr>
      <xdr:spPr>
        <a:xfrm>
          <a:off x="94763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263880</xdr:rowOff>
    </xdr:to>
    <xdr:sp macro="" textlink="">
      <xdr:nvSpPr>
        <xdr:cNvPr id="605" name="CustomShape 1">
          <a:extLst>
            <a:ext uri="{FF2B5EF4-FFF2-40B4-BE49-F238E27FC236}">
              <a16:creationId xmlns:a16="http://schemas.microsoft.com/office/drawing/2014/main" id="{00000000-0008-0000-0200-00005D020000}"/>
            </a:ext>
          </a:extLst>
        </xdr:cNvPr>
        <xdr:cNvSpPr/>
      </xdr:nvSpPr>
      <xdr:spPr>
        <a:xfrm>
          <a:off x="94763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263880</xdr:rowOff>
    </xdr:to>
    <xdr:sp macro="" textlink="">
      <xdr:nvSpPr>
        <xdr:cNvPr id="606" name="CustomShape 1">
          <a:extLst>
            <a:ext uri="{FF2B5EF4-FFF2-40B4-BE49-F238E27FC236}">
              <a16:creationId xmlns:a16="http://schemas.microsoft.com/office/drawing/2014/main" id="{00000000-0008-0000-0200-00005E020000}"/>
            </a:ext>
          </a:extLst>
        </xdr:cNvPr>
        <xdr:cNvSpPr/>
      </xdr:nvSpPr>
      <xdr:spPr>
        <a:xfrm>
          <a:off x="94763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263880</xdr:rowOff>
    </xdr:to>
    <xdr:sp macro="" textlink="">
      <xdr:nvSpPr>
        <xdr:cNvPr id="607" name="CustomShape 1">
          <a:extLst>
            <a:ext uri="{FF2B5EF4-FFF2-40B4-BE49-F238E27FC236}">
              <a16:creationId xmlns:a16="http://schemas.microsoft.com/office/drawing/2014/main" id="{00000000-0008-0000-0200-00005F020000}"/>
            </a:ext>
          </a:extLst>
        </xdr:cNvPr>
        <xdr:cNvSpPr/>
      </xdr:nvSpPr>
      <xdr:spPr>
        <a:xfrm>
          <a:off x="94763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263880</xdr:rowOff>
    </xdr:to>
    <xdr:sp macro="" textlink="">
      <xdr:nvSpPr>
        <xdr:cNvPr id="608" name="CustomShape 1">
          <a:extLst>
            <a:ext uri="{FF2B5EF4-FFF2-40B4-BE49-F238E27FC236}">
              <a16:creationId xmlns:a16="http://schemas.microsoft.com/office/drawing/2014/main" id="{00000000-0008-0000-0200-000060020000}"/>
            </a:ext>
          </a:extLst>
        </xdr:cNvPr>
        <xdr:cNvSpPr/>
      </xdr:nvSpPr>
      <xdr:spPr>
        <a:xfrm>
          <a:off x="94763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263880</xdr:rowOff>
    </xdr:to>
    <xdr:sp macro="" textlink="">
      <xdr:nvSpPr>
        <xdr:cNvPr id="609" name="CustomShape 1">
          <a:extLst>
            <a:ext uri="{FF2B5EF4-FFF2-40B4-BE49-F238E27FC236}">
              <a16:creationId xmlns:a16="http://schemas.microsoft.com/office/drawing/2014/main" id="{00000000-0008-0000-0200-000061020000}"/>
            </a:ext>
          </a:extLst>
        </xdr:cNvPr>
        <xdr:cNvSpPr/>
      </xdr:nvSpPr>
      <xdr:spPr>
        <a:xfrm>
          <a:off x="94763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263880</xdr:rowOff>
    </xdr:to>
    <xdr:sp macro="" textlink="">
      <xdr:nvSpPr>
        <xdr:cNvPr id="610" name="CustomShape 1">
          <a:extLst>
            <a:ext uri="{FF2B5EF4-FFF2-40B4-BE49-F238E27FC236}">
              <a16:creationId xmlns:a16="http://schemas.microsoft.com/office/drawing/2014/main" id="{00000000-0008-0000-0200-000062020000}"/>
            </a:ext>
          </a:extLst>
        </xdr:cNvPr>
        <xdr:cNvSpPr/>
      </xdr:nvSpPr>
      <xdr:spPr>
        <a:xfrm>
          <a:off x="94763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263880</xdr:rowOff>
    </xdr:to>
    <xdr:sp macro="" textlink="">
      <xdr:nvSpPr>
        <xdr:cNvPr id="611" name="CustomShape 1">
          <a:extLst>
            <a:ext uri="{FF2B5EF4-FFF2-40B4-BE49-F238E27FC236}">
              <a16:creationId xmlns:a16="http://schemas.microsoft.com/office/drawing/2014/main" id="{00000000-0008-0000-0200-000063020000}"/>
            </a:ext>
          </a:extLst>
        </xdr:cNvPr>
        <xdr:cNvSpPr/>
      </xdr:nvSpPr>
      <xdr:spPr>
        <a:xfrm>
          <a:off x="94763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263880</xdr:rowOff>
    </xdr:to>
    <xdr:sp macro="" textlink="">
      <xdr:nvSpPr>
        <xdr:cNvPr id="612" name="CustomShape 1">
          <a:extLst>
            <a:ext uri="{FF2B5EF4-FFF2-40B4-BE49-F238E27FC236}">
              <a16:creationId xmlns:a16="http://schemas.microsoft.com/office/drawing/2014/main" id="{00000000-0008-0000-0200-000064020000}"/>
            </a:ext>
          </a:extLst>
        </xdr:cNvPr>
        <xdr:cNvSpPr/>
      </xdr:nvSpPr>
      <xdr:spPr>
        <a:xfrm>
          <a:off x="94763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263880</xdr:rowOff>
    </xdr:to>
    <xdr:sp macro="" textlink="">
      <xdr:nvSpPr>
        <xdr:cNvPr id="613" name="CustomShape 1">
          <a:extLst>
            <a:ext uri="{FF2B5EF4-FFF2-40B4-BE49-F238E27FC236}">
              <a16:creationId xmlns:a16="http://schemas.microsoft.com/office/drawing/2014/main" id="{00000000-0008-0000-0200-000065020000}"/>
            </a:ext>
          </a:extLst>
        </xdr:cNvPr>
        <xdr:cNvSpPr/>
      </xdr:nvSpPr>
      <xdr:spPr>
        <a:xfrm>
          <a:off x="94763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263880</xdr:rowOff>
    </xdr:to>
    <xdr:sp macro="" textlink="">
      <xdr:nvSpPr>
        <xdr:cNvPr id="614" name="CustomShape 1">
          <a:extLst>
            <a:ext uri="{FF2B5EF4-FFF2-40B4-BE49-F238E27FC236}">
              <a16:creationId xmlns:a16="http://schemas.microsoft.com/office/drawing/2014/main" id="{00000000-0008-0000-0200-000066020000}"/>
            </a:ext>
          </a:extLst>
        </xdr:cNvPr>
        <xdr:cNvSpPr/>
      </xdr:nvSpPr>
      <xdr:spPr>
        <a:xfrm>
          <a:off x="94763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263880</xdr:rowOff>
    </xdr:to>
    <xdr:sp macro="" textlink="">
      <xdr:nvSpPr>
        <xdr:cNvPr id="615" name="CustomShape 1">
          <a:extLst>
            <a:ext uri="{FF2B5EF4-FFF2-40B4-BE49-F238E27FC236}">
              <a16:creationId xmlns:a16="http://schemas.microsoft.com/office/drawing/2014/main" id="{00000000-0008-0000-0200-000067020000}"/>
            </a:ext>
          </a:extLst>
        </xdr:cNvPr>
        <xdr:cNvSpPr/>
      </xdr:nvSpPr>
      <xdr:spPr>
        <a:xfrm>
          <a:off x="94763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263880</xdr:rowOff>
    </xdr:to>
    <xdr:sp macro="" textlink="">
      <xdr:nvSpPr>
        <xdr:cNvPr id="616" name="CustomShape 1">
          <a:extLst>
            <a:ext uri="{FF2B5EF4-FFF2-40B4-BE49-F238E27FC236}">
              <a16:creationId xmlns:a16="http://schemas.microsoft.com/office/drawing/2014/main" id="{00000000-0008-0000-0200-000068020000}"/>
            </a:ext>
          </a:extLst>
        </xdr:cNvPr>
        <xdr:cNvSpPr/>
      </xdr:nvSpPr>
      <xdr:spPr>
        <a:xfrm>
          <a:off x="94763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263880</xdr:rowOff>
    </xdr:to>
    <xdr:sp macro="" textlink="">
      <xdr:nvSpPr>
        <xdr:cNvPr id="617" name="CustomShape 1">
          <a:extLst>
            <a:ext uri="{FF2B5EF4-FFF2-40B4-BE49-F238E27FC236}">
              <a16:creationId xmlns:a16="http://schemas.microsoft.com/office/drawing/2014/main" id="{00000000-0008-0000-0200-000069020000}"/>
            </a:ext>
          </a:extLst>
        </xdr:cNvPr>
        <xdr:cNvSpPr/>
      </xdr:nvSpPr>
      <xdr:spPr>
        <a:xfrm>
          <a:off x="94763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263880</xdr:rowOff>
    </xdr:to>
    <xdr:sp macro="" textlink="">
      <xdr:nvSpPr>
        <xdr:cNvPr id="618" name="CustomShape 1">
          <a:extLst>
            <a:ext uri="{FF2B5EF4-FFF2-40B4-BE49-F238E27FC236}">
              <a16:creationId xmlns:a16="http://schemas.microsoft.com/office/drawing/2014/main" id="{00000000-0008-0000-0200-00006A020000}"/>
            </a:ext>
          </a:extLst>
        </xdr:cNvPr>
        <xdr:cNvSpPr/>
      </xdr:nvSpPr>
      <xdr:spPr>
        <a:xfrm>
          <a:off x="94763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263880</xdr:rowOff>
    </xdr:to>
    <xdr:sp macro="" textlink="">
      <xdr:nvSpPr>
        <xdr:cNvPr id="619" name="CustomShape 1">
          <a:extLst>
            <a:ext uri="{FF2B5EF4-FFF2-40B4-BE49-F238E27FC236}">
              <a16:creationId xmlns:a16="http://schemas.microsoft.com/office/drawing/2014/main" id="{00000000-0008-0000-0200-00006B020000}"/>
            </a:ext>
          </a:extLst>
        </xdr:cNvPr>
        <xdr:cNvSpPr/>
      </xdr:nvSpPr>
      <xdr:spPr>
        <a:xfrm>
          <a:off x="94763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263880</xdr:rowOff>
    </xdr:to>
    <xdr:sp macro="" textlink="">
      <xdr:nvSpPr>
        <xdr:cNvPr id="620" name="CustomShape 1">
          <a:extLst>
            <a:ext uri="{FF2B5EF4-FFF2-40B4-BE49-F238E27FC236}">
              <a16:creationId xmlns:a16="http://schemas.microsoft.com/office/drawing/2014/main" id="{00000000-0008-0000-0200-00006C020000}"/>
            </a:ext>
          </a:extLst>
        </xdr:cNvPr>
        <xdr:cNvSpPr/>
      </xdr:nvSpPr>
      <xdr:spPr>
        <a:xfrm>
          <a:off x="94763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263880</xdr:rowOff>
    </xdr:to>
    <xdr:sp macro="" textlink="">
      <xdr:nvSpPr>
        <xdr:cNvPr id="621" name="CustomShape 1">
          <a:extLst>
            <a:ext uri="{FF2B5EF4-FFF2-40B4-BE49-F238E27FC236}">
              <a16:creationId xmlns:a16="http://schemas.microsoft.com/office/drawing/2014/main" id="{00000000-0008-0000-0200-00006D020000}"/>
            </a:ext>
          </a:extLst>
        </xdr:cNvPr>
        <xdr:cNvSpPr/>
      </xdr:nvSpPr>
      <xdr:spPr>
        <a:xfrm>
          <a:off x="94763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263880</xdr:rowOff>
    </xdr:to>
    <xdr:sp macro="" textlink="">
      <xdr:nvSpPr>
        <xdr:cNvPr id="622" name="CustomShape 1">
          <a:extLst>
            <a:ext uri="{FF2B5EF4-FFF2-40B4-BE49-F238E27FC236}">
              <a16:creationId xmlns:a16="http://schemas.microsoft.com/office/drawing/2014/main" id="{00000000-0008-0000-0200-00006E020000}"/>
            </a:ext>
          </a:extLst>
        </xdr:cNvPr>
        <xdr:cNvSpPr/>
      </xdr:nvSpPr>
      <xdr:spPr>
        <a:xfrm>
          <a:off x="94763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263880</xdr:rowOff>
    </xdr:to>
    <xdr:sp macro="" textlink="">
      <xdr:nvSpPr>
        <xdr:cNvPr id="623" name="CustomShape 1">
          <a:extLst>
            <a:ext uri="{FF2B5EF4-FFF2-40B4-BE49-F238E27FC236}">
              <a16:creationId xmlns:a16="http://schemas.microsoft.com/office/drawing/2014/main" id="{00000000-0008-0000-0200-00006F020000}"/>
            </a:ext>
          </a:extLst>
        </xdr:cNvPr>
        <xdr:cNvSpPr/>
      </xdr:nvSpPr>
      <xdr:spPr>
        <a:xfrm>
          <a:off x="94763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263880</xdr:rowOff>
    </xdr:to>
    <xdr:sp macro="" textlink="">
      <xdr:nvSpPr>
        <xdr:cNvPr id="624" name="CustomShape 1">
          <a:extLst>
            <a:ext uri="{FF2B5EF4-FFF2-40B4-BE49-F238E27FC236}">
              <a16:creationId xmlns:a16="http://schemas.microsoft.com/office/drawing/2014/main" id="{00000000-0008-0000-0200-000070020000}"/>
            </a:ext>
          </a:extLst>
        </xdr:cNvPr>
        <xdr:cNvSpPr/>
      </xdr:nvSpPr>
      <xdr:spPr>
        <a:xfrm>
          <a:off x="94763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263880</xdr:rowOff>
    </xdr:to>
    <xdr:sp macro="" textlink="">
      <xdr:nvSpPr>
        <xdr:cNvPr id="625" name="CustomShape 1">
          <a:extLst>
            <a:ext uri="{FF2B5EF4-FFF2-40B4-BE49-F238E27FC236}">
              <a16:creationId xmlns:a16="http://schemas.microsoft.com/office/drawing/2014/main" id="{00000000-0008-0000-0200-000071020000}"/>
            </a:ext>
          </a:extLst>
        </xdr:cNvPr>
        <xdr:cNvSpPr/>
      </xdr:nvSpPr>
      <xdr:spPr>
        <a:xfrm>
          <a:off x="94763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263880</xdr:rowOff>
    </xdr:to>
    <xdr:sp macro="" textlink="">
      <xdr:nvSpPr>
        <xdr:cNvPr id="626" name="CustomShape 1">
          <a:extLst>
            <a:ext uri="{FF2B5EF4-FFF2-40B4-BE49-F238E27FC236}">
              <a16:creationId xmlns:a16="http://schemas.microsoft.com/office/drawing/2014/main" id="{00000000-0008-0000-0200-000072020000}"/>
            </a:ext>
          </a:extLst>
        </xdr:cNvPr>
        <xdr:cNvSpPr/>
      </xdr:nvSpPr>
      <xdr:spPr>
        <a:xfrm>
          <a:off x="94763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263880</xdr:rowOff>
    </xdr:to>
    <xdr:sp macro="" textlink="">
      <xdr:nvSpPr>
        <xdr:cNvPr id="627" name="CustomShape 1">
          <a:extLst>
            <a:ext uri="{FF2B5EF4-FFF2-40B4-BE49-F238E27FC236}">
              <a16:creationId xmlns:a16="http://schemas.microsoft.com/office/drawing/2014/main" id="{00000000-0008-0000-0200-000073020000}"/>
            </a:ext>
          </a:extLst>
        </xdr:cNvPr>
        <xdr:cNvSpPr/>
      </xdr:nvSpPr>
      <xdr:spPr>
        <a:xfrm>
          <a:off x="94763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263880</xdr:rowOff>
    </xdr:to>
    <xdr:sp macro="" textlink="">
      <xdr:nvSpPr>
        <xdr:cNvPr id="628" name="CustomShape 1">
          <a:extLst>
            <a:ext uri="{FF2B5EF4-FFF2-40B4-BE49-F238E27FC236}">
              <a16:creationId xmlns:a16="http://schemas.microsoft.com/office/drawing/2014/main" id="{00000000-0008-0000-0200-000074020000}"/>
            </a:ext>
          </a:extLst>
        </xdr:cNvPr>
        <xdr:cNvSpPr/>
      </xdr:nvSpPr>
      <xdr:spPr>
        <a:xfrm>
          <a:off x="94763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263880</xdr:rowOff>
    </xdr:to>
    <xdr:sp macro="" textlink="">
      <xdr:nvSpPr>
        <xdr:cNvPr id="629" name="CustomShape 1">
          <a:extLst>
            <a:ext uri="{FF2B5EF4-FFF2-40B4-BE49-F238E27FC236}">
              <a16:creationId xmlns:a16="http://schemas.microsoft.com/office/drawing/2014/main" id="{00000000-0008-0000-0200-000075020000}"/>
            </a:ext>
          </a:extLst>
        </xdr:cNvPr>
        <xdr:cNvSpPr/>
      </xdr:nvSpPr>
      <xdr:spPr>
        <a:xfrm>
          <a:off x="94763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270720</xdr:rowOff>
    </xdr:to>
    <xdr:sp macro="" textlink="">
      <xdr:nvSpPr>
        <xdr:cNvPr id="630" name="CustomShape 1">
          <a:extLst>
            <a:ext uri="{FF2B5EF4-FFF2-40B4-BE49-F238E27FC236}">
              <a16:creationId xmlns:a16="http://schemas.microsoft.com/office/drawing/2014/main" id="{00000000-0008-0000-0200-000076020000}"/>
            </a:ext>
          </a:extLst>
        </xdr:cNvPr>
        <xdr:cNvSpPr/>
      </xdr:nvSpPr>
      <xdr:spPr>
        <a:xfrm>
          <a:off x="9476310" y="121787010"/>
          <a:ext cx="1262490"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263880</xdr:rowOff>
    </xdr:to>
    <xdr:sp macro="" textlink="">
      <xdr:nvSpPr>
        <xdr:cNvPr id="631" name="CustomShape 1">
          <a:extLst>
            <a:ext uri="{FF2B5EF4-FFF2-40B4-BE49-F238E27FC236}">
              <a16:creationId xmlns:a16="http://schemas.microsoft.com/office/drawing/2014/main" id="{00000000-0008-0000-0200-000077020000}"/>
            </a:ext>
          </a:extLst>
        </xdr:cNvPr>
        <xdr:cNvSpPr/>
      </xdr:nvSpPr>
      <xdr:spPr>
        <a:xfrm>
          <a:off x="94763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263880</xdr:rowOff>
    </xdr:to>
    <xdr:sp macro="" textlink="">
      <xdr:nvSpPr>
        <xdr:cNvPr id="632" name="CustomShape 1">
          <a:extLst>
            <a:ext uri="{FF2B5EF4-FFF2-40B4-BE49-F238E27FC236}">
              <a16:creationId xmlns:a16="http://schemas.microsoft.com/office/drawing/2014/main" id="{00000000-0008-0000-0200-000078020000}"/>
            </a:ext>
          </a:extLst>
        </xdr:cNvPr>
        <xdr:cNvSpPr/>
      </xdr:nvSpPr>
      <xdr:spPr>
        <a:xfrm>
          <a:off x="94763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270720</xdr:rowOff>
    </xdr:to>
    <xdr:sp macro="" textlink="">
      <xdr:nvSpPr>
        <xdr:cNvPr id="633" name="CustomShape 1">
          <a:extLst>
            <a:ext uri="{FF2B5EF4-FFF2-40B4-BE49-F238E27FC236}">
              <a16:creationId xmlns:a16="http://schemas.microsoft.com/office/drawing/2014/main" id="{00000000-0008-0000-0200-000079020000}"/>
            </a:ext>
          </a:extLst>
        </xdr:cNvPr>
        <xdr:cNvSpPr/>
      </xdr:nvSpPr>
      <xdr:spPr>
        <a:xfrm>
          <a:off x="9476310" y="121787010"/>
          <a:ext cx="1262490"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263880</xdr:rowOff>
    </xdr:to>
    <xdr:sp macro="" textlink="">
      <xdr:nvSpPr>
        <xdr:cNvPr id="634" name="CustomShape 1">
          <a:extLst>
            <a:ext uri="{FF2B5EF4-FFF2-40B4-BE49-F238E27FC236}">
              <a16:creationId xmlns:a16="http://schemas.microsoft.com/office/drawing/2014/main" id="{00000000-0008-0000-0200-00007A020000}"/>
            </a:ext>
          </a:extLst>
        </xdr:cNvPr>
        <xdr:cNvSpPr/>
      </xdr:nvSpPr>
      <xdr:spPr>
        <a:xfrm>
          <a:off x="94763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263880</xdr:rowOff>
    </xdr:to>
    <xdr:sp macro="" textlink="">
      <xdr:nvSpPr>
        <xdr:cNvPr id="635" name="CustomShape 1">
          <a:extLst>
            <a:ext uri="{FF2B5EF4-FFF2-40B4-BE49-F238E27FC236}">
              <a16:creationId xmlns:a16="http://schemas.microsoft.com/office/drawing/2014/main" id="{00000000-0008-0000-0200-00007B020000}"/>
            </a:ext>
          </a:extLst>
        </xdr:cNvPr>
        <xdr:cNvSpPr/>
      </xdr:nvSpPr>
      <xdr:spPr>
        <a:xfrm>
          <a:off x="94763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263880</xdr:rowOff>
    </xdr:to>
    <xdr:sp macro="" textlink="">
      <xdr:nvSpPr>
        <xdr:cNvPr id="636" name="CustomShape 1">
          <a:extLst>
            <a:ext uri="{FF2B5EF4-FFF2-40B4-BE49-F238E27FC236}">
              <a16:creationId xmlns:a16="http://schemas.microsoft.com/office/drawing/2014/main" id="{00000000-0008-0000-0200-00007C020000}"/>
            </a:ext>
          </a:extLst>
        </xdr:cNvPr>
        <xdr:cNvSpPr/>
      </xdr:nvSpPr>
      <xdr:spPr>
        <a:xfrm>
          <a:off x="94763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263880</xdr:rowOff>
    </xdr:to>
    <xdr:sp macro="" textlink="">
      <xdr:nvSpPr>
        <xdr:cNvPr id="637" name="CustomShape 1">
          <a:extLst>
            <a:ext uri="{FF2B5EF4-FFF2-40B4-BE49-F238E27FC236}">
              <a16:creationId xmlns:a16="http://schemas.microsoft.com/office/drawing/2014/main" id="{00000000-0008-0000-0200-00007D020000}"/>
            </a:ext>
          </a:extLst>
        </xdr:cNvPr>
        <xdr:cNvSpPr/>
      </xdr:nvSpPr>
      <xdr:spPr>
        <a:xfrm>
          <a:off x="94763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263880</xdr:rowOff>
    </xdr:to>
    <xdr:sp macro="" textlink="">
      <xdr:nvSpPr>
        <xdr:cNvPr id="638" name="CustomShape 1">
          <a:extLst>
            <a:ext uri="{FF2B5EF4-FFF2-40B4-BE49-F238E27FC236}">
              <a16:creationId xmlns:a16="http://schemas.microsoft.com/office/drawing/2014/main" id="{00000000-0008-0000-0200-00007E020000}"/>
            </a:ext>
          </a:extLst>
        </xdr:cNvPr>
        <xdr:cNvSpPr/>
      </xdr:nvSpPr>
      <xdr:spPr>
        <a:xfrm>
          <a:off x="94763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263880</xdr:rowOff>
    </xdr:to>
    <xdr:sp macro="" textlink="">
      <xdr:nvSpPr>
        <xdr:cNvPr id="639" name="CustomShape 1">
          <a:extLst>
            <a:ext uri="{FF2B5EF4-FFF2-40B4-BE49-F238E27FC236}">
              <a16:creationId xmlns:a16="http://schemas.microsoft.com/office/drawing/2014/main" id="{00000000-0008-0000-0200-00007F020000}"/>
            </a:ext>
          </a:extLst>
        </xdr:cNvPr>
        <xdr:cNvSpPr/>
      </xdr:nvSpPr>
      <xdr:spPr>
        <a:xfrm>
          <a:off x="94763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263880</xdr:rowOff>
    </xdr:to>
    <xdr:sp macro="" textlink="">
      <xdr:nvSpPr>
        <xdr:cNvPr id="640" name="CustomShape 1">
          <a:extLst>
            <a:ext uri="{FF2B5EF4-FFF2-40B4-BE49-F238E27FC236}">
              <a16:creationId xmlns:a16="http://schemas.microsoft.com/office/drawing/2014/main" id="{00000000-0008-0000-0200-000080020000}"/>
            </a:ext>
          </a:extLst>
        </xdr:cNvPr>
        <xdr:cNvSpPr/>
      </xdr:nvSpPr>
      <xdr:spPr>
        <a:xfrm>
          <a:off x="94763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263880</xdr:rowOff>
    </xdr:to>
    <xdr:sp macro="" textlink="">
      <xdr:nvSpPr>
        <xdr:cNvPr id="641" name="CustomShape 1">
          <a:extLst>
            <a:ext uri="{FF2B5EF4-FFF2-40B4-BE49-F238E27FC236}">
              <a16:creationId xmlns:a16="http://schemas.microsoft.com/office/drawing/2014/main" id="{00000000-0008-0000-0200-000081020000}"/>
            </a:ext>
          </a:extLst>
        </xdr:cNvPr>
        <xdr:cNvSpPr/>
      </xdr:nvSpPr>
      <xdr:spPr>
        <a:xfrm>
          <a:off x="94763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270720</xdr:rowOff>
    </xdr:to>
    <xdr:sp macro="" textlink="">
      <xdr:nvSpPr>
        <xdr:cNvPr id="642" name="CustomShape 1">
          <a:extLst>
            <a:ext uri="{FF2B5EF4-FFF2-40B4-BE49-F238E27FC236}">
              <a16:creationId xmlns:a16="http://schemas.microsoft.com/office/drawing/2014/main" id="{00000000-0008-0000-0200-000082020000}"/>
            </a:ext>
          </a:extLst>
        </xdr:cNvPr>
        <xdr:cNvSpPr/>
      </xdr:nvSpPr>
      <xdr:spPr>
        <a:xfrm>
          <a:off x="9476310" y="121787010"/>
          <a:ext cx="1262490"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263880</xdr:rowOff>
    </xdr:to>
    <xdr:sp macro="" textlink="">
      <xdr:nvSpPr>
        <xdr:cNvPr id="643" name="CustomShape 1">
          <a:extLst>
            <a:ext uri="{FF2B5EF4-FFF2-40B4-BE49-F238E27FC236}">
              <a16:creationId xmlns:a16="http://schemas.microsoft.com/office/drawing/2014/main" id="{00000000-0008-0000-0200-000083020000}"/>
            </a:ext>
          </a:extLst>
        </xdr:cNvPr>
        <xdr:cNvSpPr/>
      </xdr:nvSpPr>
      <xdr:spPr>
        <a:xfrm>
          <a:off x="94763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263880</xdr:rowOff>
    </xdr:to>
    <xdr:sp macro="" textlink="">
      <xdr:nvSpPr>
        <xdr:cNvPr id="644" name="CustomShape 1">
          <a:extLst>
            <a:ext uri="{FF2B5EF4-FFF2-40B4-BE49-F238E27FC236}">
              <a16:creationId xmlns:a16="http://schemas.microsoft.com/office/drawing/2014/main" id="{00000000-0008-0000-0200-000084020000}"/>
            </a:ext>
          </a:extLst>
        </xdr:cNvPr>
        <xdr:cNvSpPr/>
      </xdr:nvSpPr>
      <xdr:spPr>
        <a:xfrm>
          <a:off x="94763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263880</xdr:rowOff>
    </xdr:to>
    <xdr:sp macro="" textlink="">
      <xdr:nvSpPr>
        <xdr:cNvPr id="645" name="CustomShape 1">
          <a:extLst>
            <a:ext uri="{FF2B5EF4-FFF2-40B4-BE49-F238E27FC236}">
              <a16:creationId xmlns:a16="http://schemas.microsoft.com/office/drawing/2014/main" id="{00000000-0008-0000-0200-000085020000}"/>
            </a:ext>
          </a:extLst>
        </xdr:cNvPr>
        <xdr:cNvSpPr/>
      </xdr:nvSpPr>
      <xdr:spPr>
        <a:xfrm>
          <a:off x="94763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263880</xdr:rowOff>
    </xdr:to>
    <xdr:sp macro="" textlink="">
      <xdr:nvSpPr>
        <xdr:cNvPr id="646" name="CustomShape 1">
          <a:extLst>
            <a:ext uri="{FF2B5EF4-FFF2-40B4-BE49-F238E27FC236}">
              <a16:creationId xmlns:a16="http://schemas.microsoft.com/office/drawing/2014/main" id="{00000000-0008-0000-0200-000086020000}"/>
            </a:ext>
          </a:extLst>
        </xdr:cNvPr>
        <xdr:cNvSpPr/>
      </xdr:nvSpPr>
      <xdr:spPr>
        <a:xfrm>
          <a:off x="94763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231</xdr:row>
      <xdr:rowOff>360</xdr:rowOff>
    </xdr:from>
    <xdr:to>
      <xdr:col>7</xdr:col>
      <xdr:colOff>223200</xdr:colOff>
      <xdr:row>231</xdr:row>
      <xdr:rowOff>263880</xdr:rowOff>
    </xdr:to>
    <xdr:sp macro="" textlink="">
      <xdr:nvSpPr>
        <xdr:cNvPr id="647" name="CustomShape 1">
          <a:extLst>
            <a:ext uri="{FF2B5EF4-FFF2-40B4-BE49-F238E27FC236}">
              <a16:creationId xmlns:a16="http://schemas.microsoft.com/office/drawing/2014/main" id="{00000000-0008-0000-0200-000087020000}"/>
            </a:ext>
          </a:extLst>
        </xdr:cNvPr>
        <xdr:cNvSpPr/>
      </xdr:nvSpPr>
      <xdr:spPr>
        <a:xfrm>
          <a:off x="94763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231</xdr:row>
      <xdr:rowOff>360</xdr:rowOff>
    </xdr:from>
    <xdr:to>
      <xdr:col>7</xdr:col>
      <xdr:colOff>127800</xdr:colOff>
      <xdr:row>231</xdr:row>
      <xdr:rowOff>263880</xdr:rowOff>
    </xdr:to>
    <xdr:sp macro="" textlink="">
      <xdr:nvSpPr>
        <xdr:cNvPr id="648" name="CustomShape 1">
          <a:extLst>
            <a:ext uri="{FF2B5EF4-FFF2-40B4-BE49-F238E27FC236}">
              <a16:creationId xmlns:a16="http://schemas.microsoft.com/office/drawing/2014/main" id="{00000000-0008-0000-0200-000088020000}"/>
            </a:ext>
          </a:extLst>
        </xdr:cNvPr>
        <xdr:cNvSpPr/>
      </xdr:nvSpPr>
      <xdr:spPr>
        <a:xfrm>
          <a:off x="93809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231</xdr:row>
      <xdr:rowOff>360</xdr:rowOff>
    </xdr:from>
    <xdr:to>
      <xdr:col>7</xdr:col>
      <xdr:colOff>127800</xdr:colOff>
      <xdr:row>231</xdr:row>
      <xdr:rowOff>263880</xdr:rowOff>
    </xdr:to>
    <xdr:sp macro="" textlink="">
      <xdr:nvSpPr>
        <xdr:cNvPr id="649" name="CustomShape 1">
          <a:extLst>
            <a:ext uri="{FF2B5EF4-FFF2-40B4-BE49-F238E27FC236}">
              <a16:creationId xmlns:a16="http://schemas.microsoft.com/office/drawing/2014/main" id="{00000000-0008-0000-0200-000089020000}"/>
            </a:ext>
          </a:extLst>
        </xdr:cNvPr>
        <xdr:cNvSpPr/>
      </xdr:nvSpPr>
      <xdr:spPr>
        <a:xfrm>
          <a:off x="93809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231</xdr:row>
      <xdr:rowOff>360</xdr:rowOff>
    </xdr:from>
    <xdr:to>
      <xdr:col>7</xdr:col>
      <xdr:colOff>127800</xdr:colOff>
      <xdr:row>231</xdr:row>
      <xdr:rowOff>263880</xdr:rowOff>
    </xdr:to>
    <xdr:sp macro="" textlink="">
      <xdr:nvSpPr>
        <xdr:cNvPr id="650" name="CustomShape 1">
          <a:extLst>
            <a:ext uri="{FF2B5EF4-FFF2-40B4-BE49-F238E27FC236}">
              <a16:creationId xmlns:a16="http://schemas.microsoft.com/office/drawing/2014/main" id="{00000000-0008-0000-0200-00008A020000}"/>
            </a:ext>
          </a:extLst>
        </xdr:cNvPr>
        <xdr:cNvSpPr/>
      </xdr:nvSpPr>
      <xdr:spPr>
        <a:xfrm>
          <a:off x="93809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231</xdr:row>
      <xdr:rowOff>360</xdr:rowOff>
    </xdr:from>
    <xdr:to>
      <xdr:col>7</xdr:col>
      <xdr:colOff>127800</xdr:colOff>
      <xdr:row>231</xdr:row>
      <xdr:rowOff>263880</xdr:rowOff>
    </xdr:to>
    <xdr:sp macro="" textlink="">
      <xdr:nvSpPr>
        <xdr:cNvPr id="651" name="CustomShape 1">
          <a:extLst>
            <a:ext uri="{FF2B5EF4-FFF2-40B4-BE49-F238E27FC236}">
              <a16:creationId xmlns:a16="http://schemas.microsoft.com/office/drawing/2014/main" id="{00000000-0008-0000-0200-00008B020000}"/>
            </a:ext>
          </a:extLst>
        </xdr:cNvPr>
        <xdr:cNvSpPr/>
      </xdr:nvSpPr>
      <xdr:spPr>
        <a:xfrm>
          <a:off x="9380910" y="1217870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263880</xdr:rowOff>
    </xdr:to>
    <xdr:sp macro="" textlink="">
      <xdr:nvSpPr>
        <xdr:cNvPr id="652" name="CustomShape 1">
          <a:extLst>
            <a:ext uri="{FF2B5EF4-FFF2-40B4-BE49-F238E27FC236}">
              <a16:creationId xmlns:a16="http://schemas.microsoft.com/office/drawing/2014/main" id="{00000000-0008-0000-0200-00008C020000}"/>
            </a:ext>
          </a:extLst>
        </xdr:cNvPr>
        <xdr:cNvSpPr/>
      </xdr:nvSpPr>
      <xdr:spPr>
        <a:xfrm>
          <a:off x="94763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263880</xdr:rowOff>
    </xdr:to>
    <xdr:sp macro="" textlink="">
      <xdr:nvSpPr>
        <xdr:cNvPr id="653" name="CustomShape 1">
          <a:extLst>
            <a:ext uri="{FF2B5EF4-FFF2-40B4-BE49-F238E27FC236}">
              <a16:creationId xmlns:a16="http://schemas.microsoft.com/office/drawing/2014/main" id="{00000000-0008-0000-0200-00008D020000}"/>
            </a:ext>
          </a:extLst>
        </xdr:cNvPr>
        <xdr:cNvSpPr/>
      </xdr:nvSpPr>
      <xdr:spPr>
        <a:xfrm>
          <a:off x="94763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263880</xdr:rowOff>
    </xdr:to>
    <xdr:sp macro="" textlink="">
      <xdr:nvSpPr>
        <xdr:cNvPr id="654" name="CustomShape 1">
          <a:extLst>
            <a:ext uri="{FF2B5EF4-FFF2-40B4-BE49-F238E27FC236}">
              <a16:creationId xmlns:a16="http://schemas.microsoft.com/office/drawing/2014/main" id="{00000000-0008-0000-0200-00008E020000}"/>
            </a:ext>
          </a:extLst>
        </xdr:cNvPr>
        <xdr:cNvSpPr/>
      </xdr:nvSpPr>
      <xdr:spPr>
        <a:xfrm>
          <a:off x="94763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263880</xdr:rowOff>
    </xdr:to>
    <xdr:sp macro="" textlink="">
      <xdr:nvSpPr>
        <xdr:cNvPr id="655" name="CustomShape 1">
          <a:extLst>
            <a:ext uri="{FF2B5EF4-FFF2-40B4-BE49-F238E27FC236}">
              <a16:creationId xmlns:a16="http://schemas.microsoft.com/office/drawing/2014/main" id="{00000000-0008-0000-0200-00008F020000}"/>
            </a:ext>
          </a:extLst>
        </xdr:cNvPr>
        <xdr:cNvSpPr/>
      </xdr:nvSpPr>
      <xdr:spPr>
        <a:xfrm>
          <a:off x="94763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263880</xdr:rowOff>
    </xdr:to>
    <xdr:sp macro="" textlink="">
      <xdr:nvSpPr>
        <xdr:cNvPr id="656" name="CustomShape 1">
          <a:extLst>
            <a:ext uri="{FF2B5EF4-FFF2-40B4-BE49-F238E27FC236}">
              <a16:creationId xmlns:a16="http://schemas.microsoft.com/office/drawing/2014/main" id="{00000000-0008-0000-0200-000090020000}"/>
            </a:ext>
          </a:extLst>
        </xdr:cNvPr>
        <xdr:cNvSpPr/>
      </xdr:nvSpPr>
      <xdr:spPr>
        <a:xfrm>
          <a:off x="94763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263880</xdr:rowOff>
    </xdr:to>
    <xdr:sp macro="" textlink="">
      <xdr:nvSpPr>
        <xdr:cNvPr id="657" name="CustomShape 1">
          <a:extLst>
            <a:ext uri="{FF2B5EF4-FFF2-40B4-BE49-F238E27FC236}">
              <a16:creationId xmlns:a16="http://schemas.microsoft.com/office/drawing/2014/main" id="{00000000-0008-0000-0200-000091020000}"/>
            </a:ext>
          </a:extLst>
        </xdr:cNvPr>
        <xdr:cNvSpPr/>
      </xdr:nvSpPr>
      <xdr:spPr>
        <a:xfrm>
          <a:off x="94763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263880</xdr:rowOff>
    </xdr:to>
    <xdr:sp macro="" textlink="">
      <xdr:nvSpPr>
        <xdr:cNvPr id="658" name="CustomShape 1">
          <a:extLst>
            <a:ext uri="{FF2B5EF4-FFF2-40B4-BE49-F238E27FC236}">
              <a16:creationId xmlns:a16="http://schemas.microsoft.com/office/drawing/2014/main" id="{00000000-0008-0000-0200-000092020000}"/>
            </a:ext>
          </a:extLst>
        </xdr:cNvPr>
        <xdr:cNvSpPr/>
      </xdr:nvSpPr>
      <xdr:spPr>
        <a:xfrm>
          <a:off x="94763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263880</xdr:rowOff>
    </xdr:to>
    <xdr:sp macro="" textlink="">
      <xdr:nvSpPr>
        <xdr:cNvPr id="659" name="CustomShape 1">
          <a:extLst>
            <a:ext uri="{FF2B5EF4-FFF2-40B4-BE49-F238E27FC236}">
              <a16:creationId xmlns:a16="http://schemas.microsoft.com/office/drawing/2014/main" id="{00000000-0008-0000-0200-000093020000}"/>
            </a:ext>
          </a:extLst>
        </xdr:cNvPr>
        <xdr:cNvSpPr/>
      </xdr:nvSpPr>
      <xdr:spPr>
        <a:xfrm>
          <a:off x="94763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263880</xdr:rowOff>
    </xdr:to>
    <xdr:sp macro="" textlink="">
      <xdr:nvSpPr>
        <xdr:cNvPr id="660" name="CustomShape 1">
          <a:extLst>
            <a:ext uri="{FF2B5EF4-FFF2-40B4-BE49-F238E27FC236}">
              <a16:creationId xmlns:a16="http://schemas.microsoft.com/office/drawing/2014/main" id="{00000000-0008-0000-0200-000094020000}"/>
            </a:ext>
          </a:extLst>
        </xdr:cNvPr>
        <xdr:cNvSpPr/>
      </xdr:nvSpPr>
      <xdr:spPr>
        <a:xfrm>
          <a:off x="94763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263880</xdr:rowOff>
    </xdr:to>
    <xdr:sp macro="" textlink="">
      <xdr:nvSpPr>
        <xdr:cNvPr id="661" name="CustomShape 1">
          <a:extLst>
            <a:ext uri="{FF2B5EF4-FFF2-40B4-BE49-F238E27FC236}">
              <a16:creationId xmlns:a16="http://schemas.microsoft.com/office/drawing/2014/main" id="{00000000-0008-0000-0200-000095020000}"/>
            </a:ext>
          </a:extLst>
        </xdr:cNvPr>
        <xdr:cNvSpPr/>
      </xdr:nvSpPr>
      <xdr:spPr>
        <a:xfrm>
          <a:off x="94763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263880</xdr:rowOff>
    </xdr:to>
    <xdr:sp macro="" textlink="">
      <xdr:nvSpPr>
        <xdr:cNvPr id="662" name="CustomShape 1">
          <a:extLst>
            <a:ext uri="{FF2B5EF4-FFF2-40B4-BE49-F238E27FC236}">
              <a16:creationId xmlns:a16="http://schemas.microsoft.com/office/drawing/2014/main" id="{00000000-0008-0000-0200-000096020000}"/>
            </a:ext>
          </a:extLst>
        </xdr:cNvPr>
        <xdr:cNvSpPr/>
      </xdr:nvSpPr>
      <xdr:spPr>
        <a:xfrm>
          <a:off x="94763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263880</xdr:rowOff>
    </xdr:to>
    <xdr:sp macro="" textlink="">
      <xdr:nvSpPr>
        <xdr:cNvPr id="663" name="CustomShape 1">
          <a:extLst>
            <a:ext uri="{FF2B5EF4-FFF2-40B4-BE49-F238E27FC236}">
              <a16:creationId xmlns:a16="http://schemas.microsoft.com/office/drawing/2014/main" id="{00000000-0008-0000-0200-000097020000}"/>
            </a:ext>
          </a:extLst>
        </xdr:cNvPr>
        <xdr:cNvSpPr/>
      </xdr:nvSpPr>
      <xdr:spPr>
        <a:xfrm>
          <a:off x="94763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263880</xdr:rowOff>
    </xdr:to>
    <xdr:sp macro="" textlink="">
      <xdr:nvSpPr>
        <xdr:cNvPr id="664" name="CustomShape 1">
          <a:extLst>
            <a:ext uri="{FF2B5EF4-FFF2-40B4-BE49-F238E27FC236}">
              <a16:creationId xmlns:a16="http://schemas.microsoft.com/office/drawing/2014/main" id="{00000000-0008-0000-0200-000098020000}"/>
            </a:ext>
          </a:extLst>
        </xdr:cNvPr>
        <xdr:cNvSpPr/>
      </xdr:nvSpPr>
      <xdr:spPr>
        <a:xfrm>
          <a:off x="94763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263880</xdr:rowOff>
    </xdr:to>
    <xdr:sp macro="" textlink="">
      <xdr:nvSpPr>
        <xdr:cNvPr id="665" name="CustomShape 1">
          <a:extLst>
            <a:ext uri="{FF2B5EF4-FFF2-40B4-BE49-F238E27FC236}">
              <a16:creationId xmlns:a16="http://schemas.microsoft.com/office/drawing/2014/main" id="{00000000-0008-0000-0200-000099020000}"/>
            </a:ext>
          </a:extLst>
        </xdr:cNvPr>
        <xdr:cNvSpPr/>
      </xdr:nvSpPr>
      <xdr:spPr>
        <a:xfrm>
          <a:off x="94763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263880</xdr:rowOff>
    </xdr:to>
    <xdr:sp macro="" textlink="">
      <xdr:nvSpPr>
        <xdr:cNvPr id="666" name="CustomShape 1">
          <a:extLst>
            <a:ext uri="{FF2B5EF4-FFF2-40B4-BE49-F238E27FC236}">
              <a16:creationId xmlns:a16="http://schemas.microsoft.com/office/drawing/2014/main" id="{00000000-0008-0000-0200-00009A020000}"/>
            </a:ext>
          </a:extLst>
        </xdr:cNvPr>
        <xdr:cNvSpPr/>
      </xdr:nvSpPr>
      <xdr:spPr>
        <a:xfrm>
          <a:off x="94763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263880</xdr:rowOff>
    </xdr:to>
    <xdr:sp macro="" textlink="">
      <xdr:nvSpPr>
        <xdr:cNvPr id="667" name="CustomShape 1">
          <a:extLst>
            <a:ext uri="{FF2B5EF4-FFF2-40B4-BE49-F238E27FC236}">
              <a16:creationId xmlns:a16="http://schemas.microsoft.com/office/drawing/2014/main" id="{00000000-0008-0000-0200-00009B020000}"/>
            </a:ext>
          </a:extLst>
        </xdr:cNvPr>
        <xdr:cNvSpPr/>
      </xdr:nvSpPr>
      <xdr:spPr>
        <a:xfrm>
          <a:off x="94763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263880</xdr:rowOff>
    </xdr:to>
    <xdr:sp macro="" textlink="">
      <xdr:nvSpPr>
        <xdr:cNvPr id="668" name="CustomShape 1">
          <a:extLst>
            <a:ext uri="{FF2B5EF4-FFF2-40B4-BE49-F238E27FC236}">
              <a16:creationId xmlns:a16="http://schemas.microsoft.com/office/drawing/2014/main" id="{00000000-0008-0000-0200-00009C020000}"/>
            </a:ext>
          </a:extLst>
        </xdr:cNvPr>
        <xdr:cNvSpPr/>
      </xdr:nvSpPr>
      <xdr:spPr>
        <a:xfrm>
          <a:off x="94763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263880</xdr:rowOff>
    </xdr:to>
    <xdr:sp macro="" textlink="">
      <xdr:nvSpPr>
        <xdr:cNvPr id="669" name="CustomShape 1">
          <a:extLst>
            <a:ext uri="{FF2B5EF4-FFF2-40B4-BE49-F238E27FC236}">
              <a16:creationId xmlns:a16="http://schemas.microsoft.com/office/drawing/2014/main" id="{00000000-0008-0000-0200-00009D020000}"/>
            </a:ext>
          </a:extLst>
        </xdr:cNvPr>
        <xdr:cNvSpPr/>
      </xdr:nvSpPr>
      <xdr:spPr>
        <a:xfrm>
          <a:off x="94763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263880</xdr:rowOff>
    </xdr:to>
    <xdr:sp macro="" textlink="">
      <xdr:nvSpPr>
        <xdr:cNvPr id="670" name="CustomShape 1">
          <a:extLst>
            <a:ext uri="{FF2B5EF4-FFF2-40B4-BE49-F238E27FC236}">
              <a16:creationId xmlns:a16="http://schemas.microsoft.com/office/drawing/2014/main" id="{00000000-0008-0000-0200-00009E020000}"/>
            </a:ext>
          </a:extLst>
        </xdr:cNvPr>
        <xdr:cNvSpPr/>
      </xdr:nvSpPr>
      <xdr:spPr>
        <a:xfrm>
          <a:off x="94763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263880</xdr:rowOff>
    </xdr:to>
    <xdr:sp macro="" textlink="">
      <xdr:nvSpPr>
        <xdr:cNvPr id="671" name="CustomShape 1">
          <a:extLst>
            <a:ext uri="{FF2B5EF4-FFF2-40B4-BE49-F238E27FC236}">
              <a16:creationId xmlns:a16="http://schemas.microsoft.com/office/drawing/2014/main" id="{00000000-0008-0000-0200-00009F020000}"/>
            </a:ext>
          </a:extLst>
        </xdr:cNvPr>
        <xdr:cNvSpPr/>
      </xdr:nvSpPr>
      <xdr:spPr>
        <a:xfrm>
          <a:off x="94763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263880</xdr:rowOff>
    </xdr:to>
    <xdr:sp macro="" textlink="">
      <xdr:nvSpPr>
        <xdr:cNvPr id="672" name="CustomShape 1">
          <a:extLst>
            <a:ext uri="{FF2B5EF4-FFF2-40B4-BE49-F238E27FC236}">
              <a16:creationId xmlns:a16="http://schemas.microsoft.com/office/drawing/2014/main" id="{00000000-0008-0000-0200-0000A0020000}"/>
            </a:ext>
          </a:extLst>
        </xdr:cNvPr>
        <xdr:cNvSpPr/>
      </xdr:nvSpPr>
      <xdr:spPr>
        <a:xfrm>
          <a:off x="94763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263880</xdr:rowOff>
    </xdr:to>
    <xdr:sp macro="" textlink="">
      <xdr:nvSpPr>
        <xdr:cNvPr id="673" name="CustomShape 1">
          <a:extLst>
            <a:ext uri="{FF2B5EF4-FFF2-40B4-BE49-F238E27FC236}">
              <a16:creationId xmlns:a16="http://schemas.microsoft.com/office/drawing/2014/main" id="{00000000-0008-0000-0200-0000A1020000}"/>
            </a:ext>
          </a:extLst>
        </xdr:cNvPr>
        <xdr:cNvSpPr/>
      </xdr:nvSpPr>
      <xdr:spPr>
        <a:xfrm>
          <a:off x="94763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263880</xdr:rowOff>
    </xdr:to>
    <xdr:sp macro="" textlink="">
      <xdr:nvSpPr>
        <xdr:cNvPr id="674" name="CustomShape 1">
          <a:extLst>
            <a:ext uri="{FF2B5EF4-FFF2-40B4-BE49-F238E27FC236}">
              <a16:creationId xmlns:a16="http://schemas.microsoft.com/office/drawing/2014/main" id="{00000000-0008-0000-0200-0000A2020000}"/>
            </a:ext>
          </a:extLst>
        </xdr:cNvPr>
        <xdr:cNvSpPr/>
      </xdr:nvSpPr>
      <xdr:spPr>
        <a:xfrm>
          <a:off x="94763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263880</xdr:rowOff>
    </xdr:to>
    <xdr:sp macro="" textlink="">
      <xdr:nvSpPr>
        <xdr:cNvPr id="675" name="CustomShape 1">
          <a:extLst>
            <a:ext uri="{FF2B5EF4-FFF2-40B4-BE49-F238E27FC236}">
              <a16:creationId xmlns:a16="http://schemas.microsoft.com/office/drawing/2014/main" id="{00000000-0008-0000-0200-0000A3020000}"/>
            </a:ext>
          </a:extLst>
        </xdr:cNvPr>
        <xdr:cNvSpPr/>
      </xdr:nvSpPr>
      <xdr:spPr>
        <a:xfrm>
          <a:off x="94763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263880</xdr:rowOff>
    </xdr:to>
    <xdr:sp macro="" textlink="">
      <xdr:nvSpPr>
        <xdr:cNvPr id="676" name="CustomShape 1">
          <a:extLst>
            <a:ext uri="{FF2B5EF4-FFF2-40B4-BE49-F238E27FC236}">
              <a16:creationId xmlns:a16="http://schemas.microsoft.com/office/drawing/2014/main" id="{00000000-0008-0000-0200-0000A4020000}"/>
            </a:ext>
          </a:extLst>
        </xdr:cNvPr>
        <xdr:cNvSpPr/>
      </xdr:nvSpPr>
      <xdr:spPr>
        <a:xfrm>
          <a:off x="94763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263880</xdr:rowOff>
    </xdr:to>
    <xdr:sp macro="" textlink="">
      <xdr:nvSpPr>
        <xdr:cNvPr id="677" name="CustomShape 1">
          <a:extLst>
            <a:ext uri="{FF2B5EF4-FFF2-40B4-BE49-F238E27FC236}">
              <a16:creationId xmlns:a16="http://schemas.microsoft.com/office/drawing/2014/main" id="{00000000-0008-0000-0200-0000A5020000}"/>
            </a:ext>
          </a:extLst>
        </xdr:cNvPr>
        <xdr:cNvSpPr/>
      </xdr:nvSpPr>
      <xdr:spPr>
        <a:xfrm>
          <a:off x="94763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263880</xdr:rowOff>
    </xdr:to>
    <xdr:sp macro="" textlink="">
      <xdr:nvSpPr>
        <xdr:cNvPr id="678" name="CustomShape 1">
          <a:extLst>
            <a:ext uri="{FF2B5EF4-FFF2-40B4-BE49-F238E27FC236}">
              <a16:creationId xmlns:a16="http://schemas.microsoft.com/office/drawing/2014/main" id="{00000000-0008-0000-0200-0000A6020000}"/>
            </a:ext>
          </a:extLst>
        </xdr:cNvPr>
        <xdr:cNvSpPr/>
      </xdr:nvSpPr>
      <xdr:spPr>
        <a:xfrm>
          <a:off x="94763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263880</xdr:rowOff>
    </xdr:to>
    <xdr:sp macro="" textlink="">
      <xdr:nvSpPr>
        <xdr:cNvPr id="679" name="CustomShape 1">
          <a:extLst>
            <a:ext uri="{FF2B5EF4-FFF2-40B4-BE49-F238E27FC236}">
              <a16:creationId xmlns:a16="http://schemas.microsoft.com/office/drawing/2014/main" id="{00000000-0008-0000-0200-0000A7020000}"/>
            </a:ext>
          </a:extLst>
        </xdr:cNvPr>
        <xdr:cNvSpPr/>
      </xdr:nvSpPr>
      <xdr:spPr>
        <a:xfrm>
          <a:off x="94763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270720</xdr:rowOff>
    </xdr:to>
    <xdr:sp macro="" textlink="">
      <xdr:nvSpPr>
        <xdr:cNvPr id="680" name="CustomShape 1">
          <a:extLst>
            <a:ext uri="{FF2B5EF4-FFF2-40B4-BE49-F238E27FC236}">
              <a16:creationId xmlns:a16="http://schemas.microsoft.com/office/drawing/2014/main" id="{00000000-0008-0000-0200-0000A8020000}"/>
            </a:ext>
          </a:extLst>
        </xdr:cNvPr>
        <xdr:cNvSpPr/>
      </xdr:nvSpPr>
      <xdr:spPr>
        <a:xfrm>
          <a:off x="9476310" y="133483710"/>
          <a:ext cx="1262490"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263880</xdr:rowOff>
    </xdr:to>
    <xdr:sp macro="" textlink="">
      <xdr:nvSpPr>
        <xdr:cNvPr id="681" name="CustomShape 1">
          <a:extLst>
            <a:ext uri="{FF2B5EF4-FFF2-40B4-BE49-F238E27FC236}">
              <a16:creationId xmlns:a16="http://schemas.microsoft.com/office/drawing/2014/main" id="{00000000-0008-0000-0200-0000A9020000}"/>
            </a:ext>
          </a:extLst>
        </xdr:cNvPr>
        <xdr:cNvSpPr/>
      </xdr:nvSpPr>
      <xdr:spPr>
        <a:xfrm>
          <a:off x="94763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263880</xdr:rowOff>
    </xdr:to>
    <xdr:sp macro="" textlink="">
      <xdr:nvSpPr>
        <xdr:cNvPr id="682" name="CustomShape 1">
          <a:extLst>
            <a:ext uri="{FF2B5EF4-FFF2-40B4-BE49-F238E27FC236}">
              <a16:creationId xmlns:a16="http://schemas.microsoft.com/office/drawing/2014/main" id="{00000000-0008-0000-0200-0000AA020000}"/>
            </a:ext>
          </a:extLst>
        </xdr:cNvPr>
        <xdr:cNvSpPr/>
      </xdr:nvSpPr>
      <xdr:spPr>
        <a:xfrm>
          <a:off x="94763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270720</xdr:rowOff>
    </xdr:to>
    <xdr:sp macro="" textlink="">
      <xdr:nvSpPr>
        <xdr:cNvPr id="683" name="CustomShape 1">
          <a:extLst>
            <a:ext uri="{FF2B5EF4-FFF2-40B4-BE49-F238E27FC236}">
              <a16:creationId xmlns:a16="http://schemas.microsoft.com/office/drawing/2014/main" id="{00000000-0008-0000-0200-0000AB020000}"/>
            </a:ext>
          </a:extLst>
        </xdr:cNvPr>
        <xdr:cNvSpPr/>
      </xdr:nvSpPr>
      <xdr:spPr>
        <a:xfrm>
          <a:off x="9476310" y="133483710"/>
          <a:ext cx="1262490"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263880</xdr:rowOff>
    </xdr:to>
    <xdr:sp macro="" textlink="">
      <xdr:nvSpPr>
        <xdr:cNvPr id="684" name="CustomShape 1">
          <a:extLst>
            <a:ext uri="{FF2B5EF4-FFF2-40B4-BE49-F238E27FC236}">
              <a16:creationId xmlns:a16="http://schemas.microsoft.com/office/drawing/2014/main" id="{00000000-0008-0000-0200-0000AC020000}"/>
            </a:ext>
          </a:extLst>
        </xdr:cNvPr>
        <xdr:cNvSpPr/>
      </xdr:nvSpPr>
      <xdr:spPr>
        <a:xfrm>
          <a:off x="94763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263880</xdr:rowOff>
    </xdr:to>
    <xdr:sp macro="" textlink="">
      <xdr:nvSpPr>
        <xdr:cNvPr id="685" name="CustomShape 1">
          <a:extLst>
            <a:ext uri="{FF2B5EF4-FFF2-40B4-BE49-F238E27FC236}">
              <a16:creationId xmlns:a16="http://schemas.microsoft.com/office/drawing/2014/main" id="{00000000-0008-0000-0200-0000AD020000}"/>
            </a:ext>
          </a:extLst>
        </xdr:cNvPr>
        <xdr:cNvSpPr/>
      </xdr:nvSpPr>
      <xdr:spPr>
        <a:xfrm>
          <a:off x="94763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263880</xdr:rowOff>
    </xdr:to>
    <xdr:sp macro="" textlink="">
      <xdr:nvSpPr>
        <xdr:cNvPr id="686" name="CustomShape 1">
          <a:extLst>
            <a:ext uri="{FF2B5EF4-FFF2-40B4-BE49-F238E27FC236}">
              <a16:creationId xmlns:a16="http://schemas.microsoft.com/office/drawing/2014/main" id="{00000000-0008-0000-0200-0000AE020000}"/>
            </a:ext>
          </a:extLst>
        </xdr:cNvPr>
        <xdr:cNvSpPr/>
      </xdr:nvSpPr>
      <xdr:spPr>
        <a:xfrm>
          <a:off x="94763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263880</xdr:rowOff>
    </xdr:to>
    <xdr:sp macro="" textlink="">
      <xdr:nvSpPr>
        <xdr:cNvPr id="687" name="CustomShape 1">
          <a:extLst>
            <a:ext uri="{FF2B5EF4-FFF2-40B4-BE49-F238E27FC236}">
              <a16:creationId xmlns:a16="http://schemas.microsoft.com/office/drawing/2014/main" id="{00000000-0008-0000-0200-0000AF020000}"/>
            </a:ext>
          </a:extLst>
        </xdr:cNvPr>
        <xdr:cNvSpPr/>
      </xdr:nvSpPr>
      <xdr:spPr>
        <a:xfrm>
          <a:off x="94763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263880</xdr:rowOff>
    </xdr:to>
    <xdr:sp macro="" textlink="">
      <xdr:nvSpPr>
        <xdr:cNvPr id="688" name="CustomShape 1">
          <a:extLst>
            <a:ext uri="{FF2B5EF4-FFF2-40B4-BE49-F238E27FC236}">
              <a16:creationId xmlns:a16="http://schemas.microsoft.com/office/drawing/2014/main" id="{00000000-0008-0000-0200-0000B0020000}"/>
            </a:ext>
          </a:extLst>
        </xdr:cNvPr>
        <xdr:cNvSpPr/>
      </xdr:nvSpPr>
      <xdr:spPr>
        <a:xfrm>
          <a:off x="94763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263880</xdr:rowOff>
    </xdr:to>
    <xdr:sp macro="" textlink="">
      <xdr:nvSpPr>
        <xdr:cNvPr id="689" name="CustomShape 1">
          <a:extLst>
            <a:ext uri="{FF2B5EF4-FFF2-40B4-BE49-F238E27FC236}">
              <a16:creationId xmlns:a16="http://schemas.microsoft.com/office/drawing/2014/main" id="{00000000-0008-0000-0200-0000B1020000}"/>
            </a:ext>
          </a:extLst>
        </xdr:cNvPr>
        <xdr:cNvSpPr/>
      </xdr:nvSpPr>
      <xdr:spPr>
        <a:xfrm>
          <a:off x="94763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263880</xdr:rowOff>
    </xdr:to>
    <xdr:sp macro="" textlink="">
      <xdr:nvSpPr>
        <xdr:cNvPr id="690" name="CustomShape 1">
          <a:extLst>
            <a:ext uri="{FF2B5EF4-FFF2-40B4-BE49-F238E27FC236}">
              <a16:creationId xmlns:a16="http://schemas.microsoft.com/office/drawing/2014/main" id="{00000000-0008-0000-0200-0000B2020000}"/>
            </a:ext>
          </a:extLst>
        </xdr:cNvPr>
        <xdr:cNvSpPr/>
      </xdr:nvSpPr>
      <xdr:spPr>
        <a:xfrm>
          <a:off x="94763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263880</xdr:rowOff>
    </xdr:to>
    <xdr:sp macro="" textlink="">
      <xdr:nvSpPr>
        <xdr:cNvPr id="691" name="CustomShape 1">
          <a:extLst>
            <a:ext uri="{FF2B5EF4-FFF2-40B4-BE49-F238E27FC236}">
              <a16:creationId xmlns:a16="http://schemas.microsoft.com/office/drawing/2014/main" id="{00000000-0008-0000-0200-0000B3020000}"/>
            </a:ext>
          </a:extLst>
        </xdr:cNvPr>
        <xdr:cNvSpPr/>
      </xdr:nvSpPr>
      <xdr:spPr>
        <a:xfrm>
          <a:off x="94763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270720</xdr:rowOff>
    </xdr:to>
    <xdr:sp macro="" textlink="">
      <xdr:nvSpPr>
        <xdr:cNvPr id="692" name="CustomShape 1">
          <a:extLst>
            <a:ext uri="{FF2B5EF4-FFF2-40B4-BE49-F238E27FC236}">
              <a16:creationId xmlns:a16="http://schemas.microsoft.com/office/drawing/2014/main" id="{00000000-0008-0000-0200-0000B4020000}"/>
            </a:ext>
          </a:extLst>
        </xdr:cNvPr>
        <xdr:cNvSpPr/>
      </xdr:nvSpPr>
      <xdr:spPr>
        <a:xfrm>
          <a:off x="9476310" y="133483710"/>
          <a:ext cx="1262490"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263880</xdr:rowOff>
    </xdr:to>
    <xdr:sp macro="" textlink="">
      <xdr:nvSpPr>
        <xdr:cNvPr id="693" name="CustomShape 1">
          <a:extLst>
            <a:ext uri="{FF2B5EF4-FFF2-40B4-BE49-F238E27FC236}">
              <a16:creationId xmlns:a16="http://schemas.microsoft.com/office/drawing/2014/main" id="{00000000-0008-0000-0200-0000B5020000}"/>
            </a:ext>
          </a:extLst>
        </xdr:cNvPr>
        <xdr:cNvSpPr/>
      </xdr:nvSpPr>
      <xdr:spPr>
        <a:xfrm>
          <a:off x="94763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263880</xdr:rowOff>
    </xdr:to>
    <xdr:sp macro="" textlink="">
      <xdr:nvSpPr>
        <xdr:cNvPr id="694" name="CustomShape 1">
          <a:extLst>
            <a:ext uri="{FF2B5EF4-FFF2-40B4-BE49-F238E27FC236}">
              <a16:creationId xmlns:a16="http://schemas.microsoft.com/office/drawing/2014/main" id="{00000000-0008-0000-0200-0000B6020000}"/>
            </a:ext>
          </a:extLst>
        </xdr:cNvPr>
        <xdr:cNvSpPr/>
      </xdr:nvSpPr>
      <xdr:spPr>
        <a:xfrm>
          <a:off x="94763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263880</xdr:rowOff>
    </xdr:to>
    <xdr:sp macro="" textlink="">
      <xdr:nvSpPr>
        <xdr:cNvPr id="695" name="CustomShape 1">
          <a:extLst>
            <a:ext uri="{FF2B5EF4-FFF2-40B4-BE49-F238E27FC236}">
              <a16:creationId xmlns:a16="http://schemas.microsoft.com/office/drawing/2014/main" id="{00000000-0008-0000-0200-0000B7020000}"/>
            </a:ext>
          </a:extLst>
        </xdr:cNvPr>
        <xdr:cNvSpPr/>
      </xdr:nvSpPr>
      <xdr:spPr>
        <a:xfrm>
          <a:off x="94763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263880</xdr:rowOff>
    </xdr:to>
    <xdr:sp macro="" textlink="">
      <xdr:nvSpPr>
        <xdr:cNvPr id="696" name="CustomShape 1">
          <a:extLst>
            <a:ext uri="{FF2B5EF4-FFF2-40B4-BE49-F238E27FC236}">
              <a16:creationId xmlns:a16="http://schemas.microsoft.com/office/drawing/2014/main" id="{00000000-0008-0000-0200-0000B8020000}"/>
            </a:ext>
          </a:extLst>
        </xdr:cNvPr>
        <xdr:cNvSpPr/>
      </xdr:nvSpPr>
      <xdr:spPr>
        <a:xfrm>
          <a:off x="94763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251</xdr:row>
      <xdr:rowOff>360</xdr:rowOff>
    </xdr:from>
    <xdr:to>
      <xdr:col>7</xdr:col>
      <xdr:colOff>223200</xdr:colOff>
      <xdr:row>251</xdr:row>
      <xdr:rowOff>263880</xdr:rowOff>
    </xdr:to>
    <xdr:sp macro="" textlink="">
      <xdr:nvSpPr>
        <xdr:cNvPr id="697" name="CustomShape 1">
          <a:extLst>
            <a:ext uri="{FF2B5EF4-FFF2-40B4-BE49-F238E27FC236}">
              <a16:creationId xmlns:a16="http://schemas.microsoft.com/office/drawing/2014/main" id="{00000000-0008-0000-0200-0000B9020000}"/>
            </a:ext>
          </a:extLst>
        </xdr:cNvPr>
        <xdr:cNvSpPr/>
      </xdr:nvSpPr>
      <xdr:spPr>
        <a:xfrm>
          <a:off x="94763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251</xdr:row>
      <xdr:rowOff>360</xdr:rowOff>
    </xdr:from>
    <xdr:to>
      <xdr:col>7</xdr:col>
      <xdr:colOff>127800</xdr:colOff>
      <xdr:row>251</xdr:row>
      <xdr:rowOff>263880</xdr:rowOff>
    </xdr:to>
    <xdr:sp macro="" textlink="">
      <xdr:nvSpPr>
        <xdr:cNvPr id="698" name="CustomShape 1">
          <a:extLst>
            <a:ext uri="{FF2B5EF4-FFF2-40B4-BE49-F238E27FC236}">
              <a16:creationId xmlns:a16="http://schemas.microsoft.com/office/drawing/2014/main" id="{00000000-0008-0000-0200-0000BA020000}"/>
            </a:ext>
          </a:extLst>
        </xdr:cNvPr>
        <xdr:cNvSpPr/>
      </xdr:nvSpPr>
      <xdr:spPr>
        <a:xfrm>
          <a:off x="93809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251</xdr:row>
      <xdr:rowOff>360</xdr:rowOff>
    </xdr:from>
    <xdr:to>
      <xdr:col>7</xdr:col>
      <xdr:colOff>127800</xdr:colOff>
      <xdr:row>251</xdr:row>
      <xdr:rowOff>263880</xdr:rowOff>
    </xdr:to>
    <xdr:sp macro="" textlink="">
      <xdr:nvSpPr>
        <xdr:cNvPr id="699" name="CustomShape 1">
          <a:extLst>
            <a:ext uri="{FF2B5EF4-FFF2-40B4-BE49-F238E27FC236}">
              <a16:creationId xmlns:a16="http://schemas.microsoft.com/office/drawing/2014/main" id="{00000000-0008-0000-0200-0000BB020000}"/>
            </a:ext>
          </a:extLst>
        </xdr:cNvPr>
        <xdr:cNvSpPr/>
      </xdr:nvSpPr>
      <xdr:spPr>
        <a:xfrm>
          <a:off x="93809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251</xdr:row>
      <xdr:rowOff>360</xdr:rowOff>
    </xdr:from>
    <xdr:to>
      <xdr:col>7</xdr:col>
      <xdr:colOff>127800</xdr:colOff>
      <xdr:row>251</xdr:row>
      <xdr:rowOff>263880</xdr:rowOff>
    </xdr:to>
    <xdr:sp macro="" textlink="">
      <xdr:nvSpPr>
        <xdr:cNvPr id="700" name="CustomShape 1">
          <a:extLst>
            <a:ext uri="{FF2B5EF4-FFF2-40B4-BE49-F238E27FC236}">
              <a16:creationId xmlns:a16="http://schemas.microsoft.com/office/drawing/2014/main" id="{00000000-0008-0000-0200-0000BC020000}"/>
            </a:ext>
          </a:extLst>
        </xdr:cNvPr>
        <xdr:cNvSpPr/>
      </xdr:nvSpPr>
      <xdr:spPr>
        <a:xfrm>
          <a:off x="93809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251</xdr:row>
      <xdr:rowOff>360</xdr:rowOff>
    </xdr:from>
    <xdr:to>
      <xdr:col>7</xdr:col>
      <xdr:colOff>127800</xdr:colOff>
      <xdr:row>251</xdr:row>
      <xdr:rowOff>263880</xdr:rowOff>
    </xdr:to>
    <xdr:sp macro="" textlink="">
      <xdr:nvSpPr>
        <xdr:cNvPr id="701" name="CustomShape 1">
          <a:extLst>
            <a:ext uri="{FF2B5EF4-FFF2-40B4-BE49-F238E27FC236}">
              <a16:creationId xmlns:a16="http://schemas.microsoft.com/office/drawing/2014/main" id="{00000000-0008-0000-0200-0000BD020000}"/>
            </a:ext>
          </a:extLst>
        </xdr:cNvPr>
        <xdr:cNvSpPr/>
      </xdr:nvSpPr>
      <xdr:spPr>
        <a:xfrm>
          <a:off x="9380910" y="1334837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263880</xdr:rowOff>
    </xdr:to>
    <xdr:sp macro="" textlink="">
      <xdr:nvSpPr>
        <xdr:cNvPr id="702" name="CustomShape 1">
          <a:extLst>
            <a:ext uri="{FF2B5EF4-FFF2-40B4-BE49-F238E27FC236}">
              <a16:creationId xmlns:a16="http://schemas.microsoft.com/office/drawing/2014/main" id="{00000000-0008-0000-0200-0000BE020000}"/>
            </a:ext>
          </a:extLst>
        </xdr:cNvPr>
        <xdr:cNvSpPr/>
      </xdr:nvSpPr>
      <xdr:spPr>
        <a:xfrm>
          <a:off x="94763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263880</xdr:rowOff>
    </xdr:to>
    <xdr:sp macro="" textlink="">
      <xdr:nvSpPr>
        <xdr:cNvPr id="703" name="CustomShape 1">
          <a:extLst>
            <a:ext uri="{FF2B5EF4-FFF2-40B4-BE49-F238E27FC236}">
              <a16:creationId xmlns:a16="http://schemas.microsoft.com/office/drawing/2014/main" id="{00000000-0008-0000-0200-0000BF020000}"/>
            </a:ext>
          </a:extLst>
        </xdr:cNvPr>
        <xdr:cNvSpPr/>
      </xdr:nvSpPr>
      <xdr:spPr>
        <a:xfrm>
          <a:off x="94763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263880</xdr:rowOff>
    </xdr:to>
    <xdr:sp macro="" textlink="">
      <xdr:nvSpPr>
        <xdr:cNvPr id="704" name="CustomShape 1">
          <a:extLst>
            <a:ext uri="{FF2B5EF4-FFF2-40B4-BE49-F238E27FC236}">
              <a16:creationId xmlns:a16="http://schemas.microsoft.com/office/drawing/2014/main" id="{00000000-0008-0000-0200-0000C0020000}"/>
            </a:ext>
          </a:extLst>
        </xdr:cNvPr>
        <xdr:cNvSpPr/>
      </xdr:nvSpPr>
      <xdr:spPr>
        <a:xfrm>
          <a:off x="94763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263880</xdr:rowOff>
    </xdr:to>
    <xdr:sp macro="" textlink="">
      <xdr:nvSpPr>
        <xdr:cNvPr id="705" name="CustomShape 1">
          <a:extLst>
            <a:ext uri="{FF2B5EF4-FFF2-40B4-BE49-F238E27FC236}">
              <a16:creationId xmlns:a16="http://schemas.microsoft.com/office/drawing/2014/main" id="{00000000-0008-0000-0200-0000C1020000}"/>
            </a:ext>
          </a:extLst>
        </xdr:cNvPr>
        <xdr:cNvSpPr/>
      </xdr:nvSpPr>
      <xdr:spPr>
        <a:xfrm>
          <a:off x="94763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263880</xdr:rowOff>
    </xdr:to>
    <xdr:sp macro="" textlink="">
      <xdr:nvSpPr>
        <xdr:cNvPr id="706" name="CustomShape 1">
          <a:extLst>
            <a:ext uri="{FF2B5EF4-FFF2-40B4-BE49-F238E27FC236}">
              <a16:creationId xmlns:a16="http://schemas.microsoft.com/office/drawing/2014/main" id="{00000000-0008-0000-0200-0000C2020000}"/>
            </a:ext>
          </a:extLst>
        </xdr:cNvPr>
        <xdr:cNvSpPr/>
      </xdr:nvSpPr>
      <xdr:spPr>
        <a:xfrm>
          <a:off x="94763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263880</xdr:rowOff>
    </xdr:to>
    <xdr:sp macro="" textlink="">
      <xdr:nvSpPr>
        <xdr:cNvPr id="707" name="CustomShape 1">
          <a:extLst>
            <a:ext uri="{FF2B5EF4-FFF2-40B4-BE49-F238E27FC236}">
              <a16:creationId xmlns:a16="http://schemas.microsoft.com/office/drawing/2014/main" id="{00000000-0008-0000-0200-0000C3020000}"/>
            </a:ext>
          </a:extLst>
        </xdr:cNvPr>
        <xdr:cNvSpPr/>
      </xdr:nvSpPr>
      <xdr:spPr>
        <a:xfrm>
          <a:off x="94763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263880</xdr:rowOff>
    </xdr:to>
    <xdr:sp macro="" textlink="">
      <xdr:nvSpPr>
        <xdr:cNvPr id="708" name="CustomShape 1">
          <a:extLst>
            <a:ext uri="{FF2B5EF4-FFF2-40B4-BE49-F238E27FC236}">
              <a16:creationId xmlns:a16="http://schemas.microsoft.com/office/drawing/2014/main" id="{00000000-0008-0000-0200-0000C4020000}"/>
            </a:ext>
          </a:extLst>
        </xdr:cNvPr>
        <xdr:cNvSpPr/>
      </xdr:nvSpPr>
      <xdr:spPr>
        <a:xfrm>
          <a:off x="94763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263880</xdr:rowOff>
    </xdr:to>
    <xdr:sp macro="" textlink="">
      <xdr:nvSpPr>
        <xdr:cNvPr id="709" name="CustomShape 1">
          <a:extLst>
            <a:ext uri="{FF2B5EF4-FFF2-40B4-BE49-F238E27FC236}">
              <a16:creationId xmlns:a16="http://schemas.microsoft.com/office/drawing/2014/main" id="{00000000-0008-0000-0200-0000C5020000}"/>
            </a:ext>
          </a:extLst>
        </xdr:cNvPr>
        <xdr:cNvSpPr/>
      </xdr:nvSpPr>
      <xdr:spPr>
        <a:xfrm>
          <a:off x="94763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263880</xdr:rowOff>
    </xdr:to>
    <xdr:sp macro="" textlink="">
      <xdr:nvSpPr>
        <xdr:cNvPr id="710" name="CustomShape 1">
          <a:extLst>
            <a:ext uri="{FF2B5EF4-FFF2-40B4-BE49-F238E27FC236}">
              <a16:creationId xmlns:a16="http://schemas.microsoft.com/office/drawing/2014/main" id="{00000000-0008-0000-0200-0000C6020000}"/>
            </a:ext>
          </a:extLst>
        </xdr:cNvPr>
        <xdr:cNvSpPr/>
      </xdr:nvSpPr>
      <xdr:spPr>
        <a:xfrm>
          <a:off x="94763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263880</xdr:rowOff>
    </xdr:to>
    <xdr:sp macro="" textlink="">
      <xdr:nvSpPr>
        <xdr:cNvPr id="711" name="CustomShape 1">
          <a:extLst>
            <a:ext uri="{FF2B5EF4-FFF2-40B4-BE49-F238E27FC236}">
              <a16:creationId xmlns:a16="http://schemas.microsoft.com/office/drawing/2014/main" id="{00000000-0008-0000-0200-0000C7020000}"/>
            </a:ext>
          </a:extLst>
        </xdr:cNvPr>
        <xdr:cNvSpPr/>
      </xdr:nvSpPr>
      <xdr:spPr>
        <a:xfrm>
          <a:off x="94763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263880</xdr:rowOff>
    </xdr:to>
    <xdr:sp macro="" textlink="">
      <xdr:nvSpPr>
        <xdr:cNvPr id="712" name="CustomShape 1">
          <a:extLst>
            <a:ext uri="{FF2B5EF4-FFF2-40B4-BE49-F238E27FC236}">
              <a16:creationId xmlns:a16="http://schemas.microsoft.com/office/drawing/2014/main" id="{00000000-0008-0000-0200-0000C8020000}"/>
            </a:ext>
          </a:extLst>
        </xdr:cNvPr>
        <xdr:cNvSpPr/>
      </xdr:nvSpPr>
      <xdr:spPr>
        <a:xfrm>
          <a:off x="94763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263880</xdr:rowOff>
    </xdr:to>
    <xdr:sp macro="" textlink="">
      <xdr:nvSpPr>
        <xdr:cNvPr id="713" name="CustomShape 1">
          <a:extLst>
            <a:ext uri="{FF2B5EF4-FFF2-40B4-BE49-F238E27FC236}">
              <a16:creationId xmlns:a16="http://schemas.microsoft.com/office/drawing/2014/main" id="{00000000-0008-0000-0200-0000C9020000}"/>
            </a:ext>
          </a:extLst>
        </xdr:cNvPr>
        <xdr:cNvSpPr/>
      </xdr:nvSpPr>
      <xdr:spPr>
        <a:xfrm>
          <a:off x="94763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263880</xdr:rowOff>
    </xdr:to>
    <xdr:sp macro="" textlink="">
      <xdr:nvSpPr>
        <xdr:cNvPr id="714" name="CustomShape 1">
          <a:extLst>
            <a:ext uri="{FF2B5EF4-FFF2-40B4-BE49-F238E27FC236}">
              <a16:creationId xmlns:a16="http://schemas.microsoft.com/office/drawing/2014/main" id="{00000000-0008-0000-0200-0000CA020000}"/>
            </a:ext>
          </a:extLst>
        </xdr:cNvPr>
        <xdr:cNvSpPr/>
      </xdr:nvSpPr>
      <xdr:spPr>
        <a:xfrm>
          <a:off x="94763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263880</xdr:rowOff>
    </xdr:to>
    <xdr:sp macro="" textlink="">
      <xdr:nvSpPr>
        <xdr:cNvPr id="715" name="CustomShape 1">
          <a:extLst>
            <a:ext uri="{FF2B5EF4-FFF2-40B4-BE49-F238E27FC236}">
              <a16:creationId xmlns:a16="http://schemas.microsoft.com/office/drawing/2014/main" id="{00000000-0008-0000-0200-0000CB020000}"/>
            </a:ext>
          </a:extLst>
        </xdr:cNvPr>
        <xdr:cNvSpPr/>
      </xdr:nvSpPr>
      <xdr:spPr>
        <a:xfrm>
          <a:off x="94763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263880</xdr:rowOff>
    </xdr:to>
    <xdr:sp macro="" textlink="">
      <xdr:nvSpPr>
        <xdr:cNvPr id="716" name="CustomShape 1">
          <a:extLst>
            <a:ext uri="{FF2B5EF4-FFF2-40B4-BE49-F238E27FC236}">
              <a16:creationId xmlns:a16="http://schemas.microsoft.com/office/drawing/2014/main" id="{00000000-0008-0000-0200-0000CC020000}"/>
            </a:ext>
          </a:extLst>
        </xdr:cNvPr>
        <xdr:cNvSpPr/>
      </xdr:nvSpPr>
      <xdr:spPr>
        <a:xfrm>
          <a:off x="94763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263880</xdr:rowOff>
    </xdr:to>
    <xdr:sp macro="" textlink="">
      <xdr:nvSpPr>
        <xdr:cNvPr id="717" name="CustomShape 1">
          <a:extLst>
            <a:ext uri="{FF2B5EF4-FFF2-40B4-BE49-F238E27FC236}">
              <a16:creationId xmlns:a16="http://schemas.microsoft.com/office/drawing/2014/main" id="{00000000-0008-0000-0200-0000CD020000}"/>
            </a:ext>
          </a:extLst>
        </xdr:cNvPr>
        <xdr:cNvSpPr/>
      </xdr:nvSpPr>
      <xdr:spPr>
        <a:xfrm>
          <a:off x="94763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263880</xdr:rowOff>
    </xdr:to>
    <xdr:sp macro="" textlink="">
      <xdr:nvSpPr>
        <xdr:cNvPr id="718" name="CustomShape 1">
          <a:extLst>
            <a:ext uri="{FF2B5EF4-FFF2-40B4-BE49-F238E27FC236}">
              <a16:creationId xmlns:a16="http://schemas.microsoft.com/office/drawing/2014/main" id="{00000000-0008-0000-0200-0000CE020000}"/>
            </a:ext>
          </a:extLst>
        </xdr:cNvPr>
        <xdr:cNvSpPr/>
      </xdr:nvSpPr>
      <xdr:spPr>
        <a:xfrm>
          <a:off x="94763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263880</xdr:rowOff>
    </xdr:to>
    <xdr:sp macro="" textlink="">
      <xdr:nvSpPr>
        <xdr:cNvPr id="719" name="CustomShape 1">
          <a:extLst>
            <a:ext uri="{FF2B5EF4-FFF2-40B4-BE49-F238E27FC236}">
              <a16:creationId xmlns:a16="http://schemas.microsoft.com/office/drawing/2014/main" id="{00000000-0008-0000-0200-0000CF020000}"/>
            </a:ext>
          </a:extLst>
        </xdr:cNvPr>
        <xdr:cNvSpPr/>
      </xdr:nvSpPr>
      <xdr:spPr>
        <a:xfrm>
          <a:off x="94763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263880</xdr:rowOff>
    </xdr:to>
    <xdr:sp macro="" textlink="">
      <xdr:nvSpPr>
        <xdr:cNvPr id="720" name="CustomShape 1">
          <a:extLst>
            <a:ext uri="{FF2B5EF4-FFF2-40B4-BE49-F238E27FC236}">
              <a16:creationId xmlns:a16="http://schemas.microsoft.com/office/drawing/2014/main" id="{00000000-0008-0000-0200-0000D0020000}"/>
            </a:ext>
          </a:extLst>
        </xdr:cNvPr>
        <xdr:cNvSpPr/>
      </xdr:nvSpPr>
      <xdr:spPr>
        <a:xfrm>
          <a:off x="94763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263880</xdr:rowOff>
    </xdr:to>
    <xdr:sp macro="" textlink="">
      <xdr:nvSpPr>
        <xdr:cNvPr id="721" name="CustomShape 1">
          <a:extLst>
            <a:ext uri="{FF2B5EF4-FFF2-40B4-BE49-F238E27FC236}">
              <a16:creationId xmlns:a16="http://schemas.microsoft.com/office/drawing/2014/main" id="{00000000-0008-0000-0200-0000D1020000}"/>
            </a:ext>
          </a:extLst>
        </xdr:cNvPr>
        <xdr:cNvSpPr/>
      </xdr:nvSpPr>
      <xdr:spPr>
        <a:xfrm>
          <a:off x="94763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263880</xdr:rowOff>
    </xdr:to>
    <xdr:sp macro="" textlink="">
      <xdr:nvSpPr>
        <xdr:cNvPr id="722" name="CustomShape 1">
          <a:extLst>
            <a:ext uri="{FF2B5EF4-FFF2-40B4-BE49-F238E27FC236}">
              <a16:creationId xmlns:a16="http://schemas.microsoft.com/office/drawing/2014/main" id="{00000000-0008-0000-0200-0000D2020000}"/>
            </a:ext>
          </a:extLst>
        </xdr:cNvPr>
        <xdr:cNvSpPr/>
      </xdr:nvSpPr>
      <xdr:spPr>
        <a:xfrm>
          <a:off x="94763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263880</xdr:rowOff>
    </xdr:to>
    <xdr:sp macro="" textlink="">
      <xdr:nvSpPr>
        <xdr:cNvPr id="723" name="CustomShape 1">
          <a:extLst>
            <a:ext uri="{FF2B5EF4-FFF2-40B4-BE49-F238E27FC236}">
              <a16:creationId xmlns:a16="http://schemas.microsoft.com/office/drawing/2014/main" id="{00000000-0008-0000-0200-0000D3020000}"/>
            </a:ext>
          </a:extLst>
        </xdr:cNvPr>
        <xdr:cNvSpPr/>
      </xdr:nvSpPr>
      <xdr:spPr>
        <a:xfrm>
          <a:off x="94763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263880</xdr:rowOff>
    </xdr:to>
    <xdr:sp macro="" textlink="">
      <xdr:nvSpPr>
        <xdr:cNvPr id="724" name="CustomShape 1">
          <a:extLst>
            <a:ext uri="{FF2B5EF4-FFF2-40B4-BE49-F238E27FC236}">
              <a16:creationId xmlns:a16="http://schemas.microsoft.com/office/drawing/2014/main" id="{00000000-0008-0000-0200-0000D4020000}"/>
            </a:ext>
          </a:extLst>
        </xdr:cNvPr>
        <xdr:cNvSpPr/>
      </xdr:nvSpPr>
      <xdr:spPr>
        <a:xfrm>
          <a:off x="94763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263880</xdr:rowOff>
    </xdr:to>
    <xdr:sp macro="" textlink="">
      <xdr:nvSpPr>
        <xdr:cNvPr id="725" name="CustomShape 1">
          <a:extLst>
            <a:ext uri="{FF2B5EF4-FFF2-40B4-BE49-F238E27FC236}">
              <a16:creationId xmlns:a16="http://schemas.microsoft.com/office/drawing/2014/main" id="{00000000-0008-0000-0200-0000D5020000}"/>
            </a:ext>
          </a:extLst>
        </xdr:cNvPr>
        <xdr:cNvSpPr/>
      </xdr:nvSpPr>
      <xdr:spPr>
        <a:xfrm>
          <a:off x="94763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263880</xdr:rowOff>
    </xdr:to>
    <xdr:sp macro="" textlink="">
      <xdr:nvSpPr>
        <xdr:cNvPr id="726" name="CustomShape 1">
          <a:extLst>
            <a:ext uri="{FF2B5EF4-FFF2-40B4-BE49-F238E27FC236}">
              <a16:creationId xmlns:a16="http://schemas.microsoft.com/office/drawing/2014/main" id="{00000000-0008-0000-0200-0000D6020000}"/>
            </a:ext>
          </a:extLst>
        </xdr:cNvPr>
        <xdr:cNvSpPr/>
      </xdr:nvSpPr>
      <xdr:spPr>
        <a:xfrm>
          <a:off x="94763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263880</xdr:rowOff>
    </xdr:to>
    <xdr:sp macro="" textlink="">
      <xdr:nvSpPr>
        <xdr:cNvPr id="727" name="CustomShape 1">
          <a:extLst>
            <a:ext uri="{FF2B5EF4-FFF2-40B4-BE49-F238E27FC236}">
              <a16:creationId xmlns:a16="http://schemas.microsoft.com/office/drawing/2014/main" id="{00000000-0008-0000-0200-0000D7020000}"/>
            </a:ext>
          </a:extLst>
        </xdr:cNvPr>
        <xdr:cNvSpPr/>
      </xdr:nvSpPr>
      <xdr:spPr>
        <a:xfrm>
          <a:off x="94763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263880</xdr:rowOff>
    </xdr:to>
    <xdr:sp macro="" textlink="">
      <xdr:nvSpPr>
        <xdr:cNvPr id="728" name="CustomShape 1">
          <a:extLst>
            <a:ext uri="{FF2B5EF4-FFF2-40B4-BE49-F238E27FC236}">
              <a16:creationId xmlns:a16="http://schemas.microsoft.com/office/drawing/2014/main" id="{00000000-0008-0000-0200-0000D8020000}"/>
            </a:ext>
          </a:extLst>
        </xdr:cNvPr>
        <xdr:cNvSpPr/>
      </xdr:nvSpPr>
      <xdr:spPr>
        <a:xfrm>
          <a:off x="94763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263880</xdr:rowOff>
    </xdr:to>
    <xdr:sp macro="" textlink="">
      <xdr:nvSpPr>
        <xdr:cNvPr id="729" name="CustomShape 1">
          <a:extLst>
            <a:ext uri="{FF2B5EF4-FFF2-40B4-BE49-F238E27FC236}">
              <a16:creationId xmlns:a16="http://schemas.microsoft.com/office/drawing/2014/main" id="{00000000-0008-0000-0200-0000D9020000}"/>
            </a:ext>
          </a:extLst>
        </xdr:cNvPr>
        <xdr:cNvSpPr/>
      </xdr:nvSpPr>
      <xdr:spPr>
        <a:xfrm>
          <a:off x="94763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270720</xdr:rowOff>
    </xdr:to>
    <xdr:sp macro="" textlink="">
      <xdr:nvSpPr>
        <xdr:cNvPr id="730" name="CustomShape 1">
          <a:extLst>
            <a:ext uri="{FF2B5EF4-FFF2-40B4-BE49-F238E27FC236}">
              <a16:creationId xmlns:a16="http://schemas.microsoft.com/office/drawing/2014/main" id="{00000000-0008-0000-0200-0000DA020000}"/>
            </a:ext>
          </a:extLst>
        </xdr:cNvPr>
        <xdr:cNvSpPr/>
      </xdr:nvSpPr>
      <xdr:spPr>
        <a:xfrm>
          <a:off x="9476310" y="145180410"/>
          <a:ext cx="1262490"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263880</xdr:rowOff>
    </xdr:to>
    <xdr:sp macro="" textlink="">
      <xdr:nvSpPr>
        <xdr:cNvPr id="731" name="CustomShape 1">
          <a:extLst>
            <a:ext uri="{FF2B5EF4-FFF2-40B4-BE49-F238E27FC236}">
              <a16:creationId xmlns:a16="http://schemas.microsoft.com/office/drawing/2014/main" id="{00000000-0008-0000-0200-0000DB020000}"/>
            </a:ext>
          </a:extLst>
        </xdr:cNvPr>
        <xdr:cNvSpPr/>
      </xdr:nvSpPr>
      <xdr:spPr>
        <a:xfrm>
          <a:off x="94763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263880</xdr:rowOff>
    </xdr:to>
    <xdr:sp macro="" textlink="">
      <xdr:nvSpPr>
        <xdr:cNvPr id="732" name="CustomShape 1">
          <a:extLst>
            <a:ext uri="{FF2B5EF4-FFF2-40B4-BE49-F238E27FC236}">
              <a16:creationId xmlns:a16="http://schemas.microsoft.com/office/drawing/2014/main" id="{00000000-0008-0000-0200-0000DC020000}"/>
            </a:ext>
          </a:extLst>
        </xdr:cNvPr>
        <xdr:cNvSpPr/>
      </xdr:nvSpPr>
      <xdr:spPr>
        <a:xfrm>
          <a:off x="94763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270720</xdr:rowOff>
    </xdr:to>
    <xdr:sp macro="" textlink="">
      <xdr:nvSpPr>
        <xdr:cNvPr id="733" name="CustomShape 1">
          <a:extLst>
            <a:ext uri="{FF2B5EF4-FFF2-40B4-BE49-F238E27FC236}">
              <a16:creationId xmlns:a16="http://schemas.microsoft.com/office/drawing/2014/main" id="{00000000-0008-0000-0200-0000DD020000}"/>
            </a:ext>
          </a:extLst>
        </xdr:cNvPr>
        <xdr:cNvSpPr/>
      </xdr:nvSpPr>
      <xdr:spPr>
        <a:xfrm>
          <a:off x="9476310" y="145180410"/>
          <a:ext cx="1262490"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263880</xdr:rowOff>
    </xdr:to>
    <xdr:sp macro="" textlink="">
      <xdr:nvSpPr>
        <xdr:cNvPr id="734" name="CustomShape 1">
          <a:extLst>
            <a:ext uri="{FF2B5EF4-FFF2-40B4-BE49-F238E27FC236}">
              <a16:creationId xmlns:a16="http://schemas.microsoft.com/office/drawing/2014/main" id="{00000000-0008-0000-0200-0000DE020000}"/>
            </a:ext>
          </a:extLst>
        </xdr:cNvPr>
        <xdr:cNvSpPr/>
      </xdr:nvSpPr>
      <xdr:spPr>
        <a:xfrm>
          <a:off x="94763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263880</xdr:rowOff>
    </xdr:to>
    <xdr:sp macro="" textlink="">
      <xdr:nvSpPr>
        <xdr:cNvPr id="735" name="CustomShape 1">
          <a:extLst>
            <a:ext uri="{FF2B5EF4-FFF2-40B4-BE49-F238E27FC236}">
              <a16:creationId xmlns:a16="http://schemas.microsoft.com/office/drawing/2014/main" id="{00000000-0008-0000-0200-0000DF020000}"/>
            </a:ext>
          </a:extLst>
        </xdr:cNvPr>
        <xdr:cNvSpPr/>
      </xdr:nvSpPr>
      <xdr:spPr>
        <a:xfrm>
          <a:off x="94763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263880</xdr:rowOff>
    </xdr:to>
    <xdr:sp macro="" textlink="">
      <xdr:nvSpPr>
        <xdr:cNvPr id="736" name="CustomShape 1">
          <a:extLst>
            <a:ext uri="{FF2B5EF4-FFF2-40B4-BE49-F238E27FC236}">
              <a16:creationId xmlns:a16="http://schemas.microsoft.com/office/drawing/2014/main" id="{00000000-0008-0000-0200-0000E0020000}"/>
            </a:ext>
          </a:extLst>
        </xdr:cNvPr>
        <xdr:cNvSpPr/>
      </xdr:nvSpPr>
      <xdr:spPr>
        <a:xfrm>
          <a:off x="94763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263880</xdr:rowOff>
    </xdr:to>
    <xdr:sp macro="" textlink="">
      <xdr:nvSpPr>
        <xdr:cNvPr id="737" name="CustomShape 1">
          <a:extLst>
            <a:ext uri="{FF2B5EF4-FFF2-40B4-BE49-F238E27FC236}">
              <a16:creationId xmlns:a16="http://schemas.microsoft.com/office/drawing/2014/main" id="{00000000-0008-0000-0200-0000E1020000}"/>
            </a:ext>
          </a:extLst>
        </xdr:cNvPr>
        <xdr:cNvSpPr/>
      </xdr:nvSpPr>
      <xdr:spPr>
        <a:xfrm>
          <a:off x="94763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263880</xdr:rowOff>
    </xdr:to>
    <xdr:sp macro="" textlink="">
      <xdr:nvSpPr>
        <xdr:cNvPr id="738" name="CustomShape 1">
          <a:extLst>
            <a:ext uri="{FF2B5EF4-FFF2-40B4-BE49-F238E27FC236}">
              <a16:creationId xmlns:a16="http://schemas.microsoft.com/office/drawing/2014/main" id="{00000000-0008-0000-0200-0000E2020000}"/>
            </a:ext>
          </a:extLst>
        </xdr:cNvPr>
        <xdr:cNvSpPr/>
      </xdr:nvSpPr>
      <xdr:spPr>
        <a:xfrm>
          <a:off x="94763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263880</xdr:rowOff>
    </xdr:to>
    <xdr:sp macro="" textlink="">
      <xdr:nvSpPr>
        <xdr:cNvPr id="739" name="CustomShape 1">
          <a:extLst>
            <a:ext uri="{FF2B5EF4-FFF2-40B4-BE49-F238E27FC236}">
              <a16:creationId xmlns:a16="http://schemas.microsoft.com/office/drawing/2014/main" id="{00000000-0008-0000-0200-0000E3020000}"/>
            </a:ext>
          </a:extLst>
        </xdr:cNvPr>
        <xdr:cNvSpPr/>
      </xdr:nvSpPr>
      <xdr:spPr>
        <a:xfrm>
          <a:off x="94763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263880</xdr:rowOff>
    </xdr:to>
    <xdr:sp macro="" textlink="">
      <xdr:nvSpPr>
        <xdr:cNvPr id="740" name="CustomShape 1">
          <a:extLst>
            <a:ext uri="{FF2B5EF4-FFF2-40B4-BE49-F238E27FC236}">
              <a16:creationId xmlns:a16="http://schemas.microsoft.com/office/drawing/2014/main" id="{00000000-0008-0000-0200-0000E4020000}"/>
            </a:ext>
          </a:extLst>
        </xdr:cNvPr>
        <xdr:cNvSpPr/>
      </xdr:nvSpPr>
      <xdr:spPr>
        <a:xfrm>
          <a:off x="94763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263880</xdr:rowOff>
    </xdr:to>
    <xdr:sp macro="" textlink="">
      <xdr:nvSpPr>
        <xdr:cNvPr id="741" name="CustomShape 1">
          <a:extLst>
            <a:ext uri="{FF2B5EF4-FFF2-40B4-BE49-F238E27FC236}">
              <a16:creationId xmlns:a16="http://schemas.microsoft.com/office/drawing/2014/main" id="{00000000-0008-0000-0200-0000E5020000}"/>
            </a:ext>
          </a:extLst>
        </xdr:cNvPr>
        <xdr:cNvSpPr/>
      </xdr:nvSpPr>
      <xdr:spPr>
        <a:xfrm>
          <a:off x="94763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270720</xdr:rowOff>
    </xdr:to>
    <xdr:sp macro="" textlink="">
      <xdr:nvSpPr>
        <xdr:cNvPr id="742" name="CustomShape 1">
          <a:extLst>
            <a:ext uri="{FF2B5EF4-FFF2-40B4-BE49-F238E27FC236}">
              <a16:creationId xmlns:a16="http://schemas.microsoft.com/office/drawing/2014/main" id="{00000000-0008-0000-0200-0000E6020000}"/>
            </a:ext>
          </a:extLst>
        </xdr:cNvPr>
        <xdr:cNvSpPr/>
      </xdr:nvSpPr>
      <xdr:spPr>
        <a:xfrm>
          <a:off x="9476310" y="145180410"/>
          <a:ext cx="1262490"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263880</xdr:rowOff>
    </xdr:to>
    <xdr:sp macro="" textlink="">
      <xdr:nvSpPr>
        <xdr:cNvPr id="743" name="CustomShape 1">
          <a:extLst>
            <a:ext uri="{FF2B5EF4-FFF2-40B4-BE49-F238E27FC236}">
              <a16:creationId xmlns:a16="http://schemas.microsoft.com/office/drawing/2014/main" id="{00000000-0008-0000-0200-0000E7020000}"/>
            </a:ext>
          </a:extLst>
        </xdr:cNvPr>
        <xdr:cNvSpPr/>
      </xdr:nvSpPr>
      <xdr:spPr>
        <a:xfrm>
          <a:off x="94763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263880</xdr:rowOff>
    </xdr:to>
    <xdr:sp macro="" textlink="">
      <xdr:nvSpPr>
        <xdr:cNvPr id="744" name="CustomShape 1">
          <a:extLst>
            <a:ext uri="{FF2B5EF4-FFF2-40B4-BE49-F238E27FC236}">
              <a16:creationId xmlns:a16="http://schemas.microsoft.com/office/drawing/2014/main" id="{00000000-0008-0000-0200-0000E8020000}"/>
            </a:ext>
          </a:extLst>
        </xdr:cNvPr>
        <xdr:cNvSpPr/>
      </xdr:nvSpPr>
      <xdr:spPr>
        <a:xfrm>
          <a:off x="94763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263880</xdr:rowOff>
    </xdr:to>
    <xdr:sp macro="" textlink="">
      <xdr:nvSpPr>
        <xdr:cNvPr id="745" name="CustomShape 1">
          <a:extLst>
            <a:ext uri="{FF2B5EF4-FFF2-40B4-BE49-F238E27FC236}">
              <a16:creationId xmlns:a16="http://schemas.microsoft.com/office/drawing/2014/main" id="{00000000-0008-0000-0200-0000E9020000}"/>
            </a:ext>
          </a:extLst>
        </xdr:cNvPr>
        <xdr:cNvSpPr/>
      </xdr:nvSpPr>
      <xdr:spPr>
        <a:xfrm>
          <a:off x="94763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263880</xdr:rowOff>
    </xdr:to>
    <xdr:sp macro="" textlink="">
      <xdr:nvSpPr>
        <xdr:cNvPr id="746" name="CustomShape 1">
          <a:extLst>
            <a:ext uri="{FF2B5EF4-FFF2-40B4-BE49-F238E27FC236}">
              <a16:creationId xmlns:a16="http://schemas.microsoft.com/office/drawing/2014/main" id="{00000000-0008-0000-0200-0000EA020000}"/>
            </a:ext>
          </a:extLst>
        </xdr:cNvPr>
        <xdr:cNvSpPr/>
      </xdr:nvSpPr>
      <xdr:spPr>
        <a:xfrm>
          <a:off x="94763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271</xdr:row>
      <xdr:rowOff>360</xdr:rowOff>
    </xdr:from>
    <xdr:to>
      <xdr:col>7</xdr:col>
      <xdr:colOff>223200</xdr:colOff>
      <xdr:row>271</xdr:row>
      <xdr:rowOff>263880</xdr:rowOff>
    </xdr:to>
    <xdr:sp macro="" textlink="">
      <xdr:nvSpPr>
        <xdr:cNvPr id="747" name="CustomShape 1">
          <a:extLst>
            <a:ext uri="{FF2B5EF4-FFF2-40B4-BE49-F238E27FC236}">
              <a16:creationId xmlns:a16="http://schemas.microsoft.com/office/drawing/2014/main" id="{00000000-0008-0000-0200-0000EB020000}"/>
            </a:ext>
          </a:extLst>
        </xdr:cNvPr>
        <xdr:cNvSpPr/>
      </xdr:nvSpPr>
      <xdr:spPr>
        <a:xfrm>
          <a:off x="94763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271</xdr:row>
      <xdr:rowOff>360</xdr:rowOff>
    </xdr:from>
    <xdr:to>
      <xdr:col>7</xdr:col>
      <xdr:colOff>127800</xdr:colOff>
      <xdr:row>271</xdr:row>
      <xdr:rowOff>263880</xdr:rowOff>
    </xdr:to>
    <xdr:sp macro="" textlink="">
      <xdr:nvSpPr>
        <xdr:cNvPr id="748" name="CustomShape 1">
          <a:extLst>
            <a:ext uri="{FF2B5EF4-FFF2-40B4-BE49-F238E27FC236}">
              <a16:creationId xmlns:a16="http://schemas.microsoft.com/office/drawing/2014/main" id="{00000000-0008-0000-0200-0000EC020000}"/>
            </a:ext>
          </a:extLst>
        </xdr:cNvPr>
        <xdr:cNvSpPr/>
      </xdr:nvSpPr>
      <xdr:spPr>
        <a:xfrm>
          <a:off x="93809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271</xdr:row>
      <xdr:rowOff>360</xdr:rowOff>
    </xdr:from>
    <xdr:to>
      <xdr:col>7</xdr:col>
      <xdr:colOff>127800</xdr:colOff>
      <xdr:row>271</xdr:row>
      <xdr:rowOff>263880</xdr:rowOff>
    </xdr:to>
    <xdr:sp macro="" textlink="">
      <xdr:nvSpPr>
        <xdr:cNvPr id="749" name="CustomShape 1">
          <a:extLst>
            <a:ext uri="{FF2B5EF4-FFF2-40B4-BE49-F238E27FC236}">
              <a16:creationId xmlns:a16="http://schemas.microsoft.com/office/drawing/2014/main" id="{00000000-0008-0000-0200-0000ED020000}"/>
            </a:ext>
          </a:extLst>
        </xdr:cNvPr>
        <xdr:cNvSpPr/>
      </xdr:nvSpPr>
      <xdr:spPr>
        <a:xfrm>
          <a:off x="93809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271</xdr:row>
      <xdr:rowOff>360</xdr:rowOff>
    </xdr:from>
    <xdr:to>
      <xdr:col>7</xdr:col>
      <xdr:colOff>127800</xdr:colOff>
      <xdr:row>271</xdr:row>
      <xdr:rowOff>263880</xdr:rowOff>
    </xdr:to>
    <xdr:sp macro="" textlink="">
      <xdr:nvSpPr>
        <xdr:cNvPr id="750" name="CustomShape 1">
          <a:extLst>
            <a:ext uri="{FF2B5EF4-FFF2-40B4-BE49-F238E27FC236}">
              <a16:creationId xmlns:a16="http://schemas.microsoft.com/office/drawing/2014/main" id="{00000000-0008-0000-0200-0000EE020000}"/>
            </a:ext>
          </a:extLst>
        </xdr:cNvPr>
        <xdr:cNvSpPr/>
      </xdr:nvSpPr>
      <xdr:spPr>
        <a:xfrm>
          <a:off x="93809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271</xdr:row>
      <xdr:rowOff>360</xdr:rowOff>
    </xdr:from>
    <xdr:to>
      <xdr:col>7</xdr:col>
      <xdr:colOff>127800</xdr:colOff>
      <xdr:row>271</xdr:row>
      <xdr:rowOff>263880</xdr:rowOff>
    </xdr:to>
    <xdr:sp macro="" textlink="">
      <xdr:nvSpPr>
        <xdr:cNvPr id="751" name="CustomShape 1">
          <a:extLst>
            <a:ext uri="{FF2B5EF4-FFF2-40B4-BE49-F238E27FC236}">
              <a16:creationId xmlns:a16="http://schemas.microsoft.com/office/drawing/2014/main" id="{00000000-0008-0000-0200-0000EF020000}"/>
            </a:ext>
          </a:extLst>
        </xdr:cNvPr>
        <xdr:cNvSpPr/>
      </xdr:nvSpPr>
      <xdr:spPr>
        <a:xfrm>
          <a:off x="9380910" y="1451804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263880</xdr:rowOff>
    </xdr:to>
    <xdr:sp macro="" textlink="">
      <xdr:nvSpPr>
        <xdr:cNvPr id="802" name="CustomShape 1">
          <a:extLst>
            <a:ext uri="{FF2B5EF4-FFF2-40B4-BE49-F238E27FC236}">
              <a16:creationId xmlns:a16="http://schemas.microsoft.com/office/drawing/2014/main" id="{00000000-0008-0000-0200-000022030000}"/>
            </a:ext>
          </a:extLst>
        </xdr:cNvPr>
        <xdr:cNvSpPr/>
      </xdr:nvSpPr>
      <xdr:spPr>
        <a:xfrm>
          <a:off x="94763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263880</xdr:rowOff>
    </xdr:to>
    <xdr:sp macro="" textlink="">
      <xdr:nvSpPr>
        <xdr:cNvPr id="803" name="CustomShape 1">
          <a:extLst>
            <a:ext uri="{FF2B5EF4-FFF2-40B4-BE49-F238E27FC236}">
              <a16:creationId xmlns:a16="http://schemas.microsoft.com/office/drawing/2014/main" id="{00000000-0008-0000-0200-000023030000}"/>
            </a:ext>
          </a:extLst>
        </xdr:cNvPr>
        <xdr:cNvSpPr/>
      </xdr:nvSpPr>
      <xdr:spPr>
        <a:xfrm>
          <a:off x="94763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263880</xdr:rowOff>
    </xdr:to>
    <xdr:sp macro="" textlink="">
      <xdr:nvSpPr>
        <xdr:cNvPr id="804" name="CustomShape 1">
          <a:extLst>
            <a:ext uri="{FF2B5EF4-FFF2-40B4-BE49-F238E27FC236}">
              <a16:creationId xmlns:a16="http://schemas.microsoft.com/office/drawing/2014/main" id="{00000000-0008-0000-0200-000024030000}"/>
            </a:ext>
          </a:extLst>
        </xdr:cNvPr>
        <xdr:cNvSpPr/>
      </xdr:nvSpPr>
      <xdr:spPr>
        <a:xfrm>
          <a:off x="94763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263880</xdr:rowOff>
    </xdr:to>
    <xdr:sp macro="" textlink="">
      <xdr:nvSpPr>
        <xdr:cNvPr id="805" name="CustomShape 1">
          <a:extLst>
            <a:ext uri="{FF2B5EF4-FFF2-40B4-BE49-F238E27FC236}">
              <a16:creationId xmlns:a16="http://schemas.microsoft.com/office/drawing/2014/main" id="{00000000-0008-0000-0200-000025030000}"/>
            </a:ext>
          </a:extLst>
        </xdr:cNvPr>
        <xdr:cNvSpPr/>
      </xdr:nvSpPr>
      <xdr:spPr>
        <a:xfrm>
          <a:off x="94763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263880</xdr:rowOff>
    </xdr:to>
    <xdr:sp macro="" textlink="">
      <xdr:nvSpPr>
        <xdr:cNvPr id="806" name="CustomShape 1">
          <a:extLst>
            <a:ext uri="{FF2B5EF4-FFF2-40B4-BE49-F238E27FC236}">
              <a16:creationId xmlns:a16="http://schemas.microsoft.com/office/drawing/2014/main" id="{00000000-0008-0000-0200-000026030000}"/>
            </a:ext>
          </a:extLst>
        </xdr:cNvPr>
        <xdr:cNvSpPr/>
      </xdr:nvSpPr>
      <xdr:spPr>
        <a:xfrm>
          <a:off x="94763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263880</xdr:rowOff>
    </xdr:to>
    <xdr:sp macro="" textlink="">
      <xdr:nvSpPr>
        <xdr:cNvPr id="807" name="CustomShape 1">
          <a:extLst>
            <a:ext uri="{FF2B5EF4-FFF2-40B4-BE49-F238E27FC236}">
              <a16:creationId xmlns:a16="http://schemas.microsoft.com/office/drawing/2014/main" id="{00000000-0008-0000-0200-000027030000}"/>
            </a:ext>
          </a:extLst>
        </xdr:cNvPr>
        <xdr:cNvSpPr/>
      </xdr:nvSpPr>
      <xdr:spPr>
        <a:xfrm>
          <a:off x="94763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263880</xdr:rowOff>
    </xdr:to>
    <xdr:sp macro="" textlink="">
      <xdr:nvSpPr>
        <xdr:cNvPr id="808" name="CustomShape 1">
          <a:extLst>
            <a:ext uri="{FF2B5EF4-FFF2-40B4-BE49-F238E27FC236}">
              <a16:creationId xmlns:a16="http://schemas.microsoft.com/office/drawing/2014/main" id="{00000000-0008-0000-0200-000028030000}"/>
            </a:ext>
          </a:extLst>
        </xdr:cNvPr>
        <xdr:cNvSpPr/>
      </xdr:nvSpPr>
      <xdr:spPr>
        <a:xfrm>
          <a:off x="94763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263880</xdr:rowOff>
    </xdr:to>
    <xdr:sp macro="" textlink="">
      <xdr:nvSpPr>
        <xdr:cNvPr id="809" name="CustomShape 1">
          <a:extLst>
            <a:ext uri="{FF2B5EF4-FFF2-40B4-BE49-F238E27FC236}">
              <a16:creationId xmlns:a16="http://schemas.microsoft.com/office/drawing/2014/main" id="{00000000-0008-0000-0200-000029030000}"/>
            </a:ext>
          </a:extLst>
        </xdr:cNvPr>
        <xdr:cNvSpPr/>
      </xdr:nvSpPr>
      <xdr:spPr>
        <a:xfrm>
          <a:off x="94763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263880</xdr:rowOff>
    </xdr:to>
    <xdr:sp macro="" textlink="">
      <xdr:nvSpPr>
        <xdr:cNvPr id="810" name="CustomShape 1">
          <a:extLst>
            <a:ext uri="{FF2B5EF4-FFF2-40B4-BE49-F238E27FC236}">
              <a16:creationId xmlns:a16="http://schemas.microsoft.com/office/drawing/2014/main" id="{00000000-0008-0000-0200-00002A030000}"/>
            </a:ext>
          </a:extLst>
        </xdr:cNvPr>
        <xdr:cNvSpPr/>
      </xdr:nvSpPr>
      <xdr:spPr>
        <a:xfrm>
          <a:off x="94763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263880</xdr:rowOff>
    </xdr:to>
    <xdr:sp macro="" textlink="">
      <xdr:nvSpPr>
        <xdr:cNvPr id="811" name="CustomShape 1">
          <a:extLst>
            <a:ext uri="{FF2B5EF4-FFF2-40B4-BE49-F238E27FC236}">
              <a16:creationId xmlns:a16="http://schemas.microsoft.com/office/drawing/2014/main" id="{00000000-0008-0000-0200-00002B030000}"/>
            </a:ext>
          </a:extLst>
        </xdr:cNvPr>
        <xdr:cNvSpPr/>
      </xdr:nvSpPr>
      <xdr:spPr>
        <a:xfrm>
          <a:off x="94763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263880</xdr:rowOff>
    </xdr:to>
    <xdr:sp macro="" textlink="">
      <xdr:nvSpPr>
        <xdr:cNvPr id="812" name="CustomShape 1">
          <a:extLst>
            <a:ext uri="{FF2B5EF4-FFF2-40B4-BE49-F238E27FC236}">
              <a16:creationId xmlns:a16="http://schemas.microsoft.com/office/drawing/2014/main" id="{00000000-0008-0000-0200-00002C030000}"/>
            </a:ext>
          </a:extLst>
        </xdr:cNvPr>
        <xdr:cNvSpPr/>
      </xdr:nvSpPr>
      <xdr:spPr>
        <a:xfrm>
          <a:off x="94763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263880</xdr:rowOff>
    </xdr:to>
    <xdr:sp macro="" textlink="">
      <xdr:nvSpPr>
        <xdr:cNvPr id="813" name="CustomShape 1">
          <a:extLst>
            <a:ext uri="{FF2B5EF4-FFF2-40B4-BE49-F238E27FC236}">
              <a16:creationId xmlns:a16="http://schemas.microsoft.com/office/drawing/2014/main" id="{00000000-0008-0000-0200-00002D030000}"/>
            </a:ext>
          </a:extLst>
        </xdr:cNvPr>
        <xdr:cNvSpPr/>
      </xdr:nvSpPr>
      <xdr:spPr>
        <a:xfrm>
          <a:off x="94763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263880</xdr:rowOff>
    </xdr:to>
    <xdr:sp macro="" textlink="">
      <xdr:nvSpPr>
        <xdr:cNvPr id="814" name="CustomShape 1">
          <a:extLst>
            <a:ext uri="{FF2B5EF4-FFF2-40B4-BE49-F238E27FC236}">
              <a16:creationId xmlns:a16="http://schemas.microsoft.com/office/drawing/2014/main" id="{00000000-0008-0000-0200-00002E030000}"/>
            </a:ext>
          </a:extLst>
        </xdr:cNvPr>
        <xdr:cNvSpPr/>
      </xdr:nvSpPr>
      <xdr:spPr>
        <a:xfrm>
          <a:off x="94763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263880</xdr:rowOff>
    </xdr:to>
    <xdr:sp macro="" textlink="">
      <xdr:nvSpPr>
        <xdr:cNvPr id="815" name="CustomShape 1">
          <a:extLst>
            <a:ext uri="{FF2B5EF4-FFF2-40B4-BE49-F238E27FC236}">
              <a16:creationId xmlns:a16="http://schemas.microsoft.com/office/drawing/2014/main" id="{00000000-0008-0000-0200-00002F030000}"/>
            </a:ext>
          </a:extLst>
        </xdr:cNvPr>
        <xdr:cNvSpPr/>
      </xdr:nvSpPr>
      <xdr:spPr>
        <a:xfrm>
          <a:off x="94763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263880</xdr:rowOff>
    </xdr:to>
    <xdr:sp macro="" textlink="">
      <xdr:nvSpPr>
        <xdr:cNvPr id="816" name="CustomShape 1">
          <a:extLst>
            <a:ext uri="{FF2B5EF4-FFF2-40B4-BE49-F238E27FC236}">
              <a16:creationId xmlns:a16="http://schemas.microsoft.com/office/drawing/2014/main" id="{00000000-0008-0000-0200-000030030000}"/>
            </a:ext>
          </a:extLst>
        </xdr:cNvPr>
        <xdr:cNvSpPr/>
      </xdr:nvSpPr>
      <xdr:spPr>
        <a:xfrm>
          <a:off x="94763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263880</xdr:rowOff>
    </xdr:to>
    <xdr:sp macro="" textlink="">
      <xdr:nvSpPr>
        <xdr:cNvPr id="817" name="CustomShape 1">
          <a:extLst>
            <a:ext uri="{FF2B5EF4-FFF2-40B4-BE49-F238E27FC236}">
              <a16:creationId xmlns:a16="http://schemas.microsoft.com/office/drawing/2014/main" id="{00000000-0008-0000-0200-000031030000}"/>
            </a:ext>
          </a:extLst>
        </xdr:cNvPr>
        <xdr:cNvSpPr/>
      </xdr:nvSpPr>
      <xdr:spPr>
        <a:xfrm>
          <a:off x="94763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263880</xdr:rowOff>
    </xdr:to>
    <xdr:sp macro="" textlink="">
      <xdr:nvSpPr>
        <xdr:cNvPr id="818" name="CustomShape 1">
          <a:extLst>
            <a:ext uri="{FF2B5EF4-FFF2-40B4-BE49-F238E27FC236}">
              <a16:creationId xmlns:a16="http://schemas.microsoft.com/office/drawing/2014/main" id="{00000000-0008-0000-0200-000032030000}"/>
            </a:ext>
          </a:extLst>
        </xdr:cNvPr>
        <xdr:cNvSpPr/>
      </xdr:nvSpPr>
      <xdr:spPr>
        <a:xfrm>
          <a:off x="94763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263880</xdr:rowOff>
    </xdr:to>
    <xdr:sp macro="" textlink="">
      <xdr:nvSpPr>
        <xdr:cNvPr id="819" name="CustomShape 1">
          <a:extLst>
            <a:ext uri="{FF2B5EF4-FFF2-40B4-BE49-F238E27FC236}">
              <a16:creationId xmlns:a16="http://schemas.microsoft.com/office/drawing/2014/main" id="{00000000-0008-0000-0200-000033030000}"/>
            </a:ext>
          </a:extLst>
        </xdr:cNvPr>
        <xdr:cNvSpPr/>
      </xdr:nvSpPr>
      <xdr:spPr>
        <a:xfrm>
          <a:off x="94763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263880</xdr:rowOff>
    </xdr:to>
    <xdr:sp macro="" textlink="">
      <xdr:nvSpPr>
        <xdr:cNvPr id="820" name="CustomShape 1">
          <a:extLst>
            <a:ext uri="{FF2B5EF4-FFF2-40B4-BE49-F238E27FC236}">
              <a16:creationId xmlns:a16="http://schemas.microsoft.com/office/drawing/2014/main" id="{00000000-0008-0000-0200-000034030000}"/>
            </a:ext>
          </a:extLst>
        </xdr:cNvPr>
        <xdr:cNvSpPr/>
      </xdr:nvSpPr>
      <xdr:spPr>
        <a:xfrm>
          <a:off x="94763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263880</xdr:rowOff>
    </xdr:to>
    <xdr:sp macro="" textlink="">
      <xdr:nvSpPr>
        <xdr:cNvPr id="821" name="CustomShape 1">
          <a:extLst>
            <a:ext uri="{FF2B5EF4-FFF2-40B4-BE49-F238E27FC236}">
              <a16:creationId xmlns:a16="http://schemas.microsoft.com/office/drawing/2014/main" id="{00000000-0008-0000-0200-000035030000}"/>
            </a:ext>
          </a:extLst>
        </xdr:cNvPr>
        <xdr:cNvSpPr/>
      </xdr:nvSpPr>
      <xdr:spPr>
        <a:xfrm>
          <a:off x="94763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263880</xdr:rowOff>
    </xdr:to>
    <xdr:sp macro="" textlink="">
      <xdr:nvSpPr>
        <xdr:cNvPr id="822" name="CustomShape 1">
          <a:extLst>
            <a:ext uri="{FF2B5EF4-FFF2-40B4-BE49-F238E27FC236}">
              <a16:creationId xmlns:a16="http://schemas.microsoft.com/office/drawing/2014/main" id="{00000000-0008-0000-0200-000036030000}"/>
            </a:ext>
          </a:extLst>
        </xdr:cNvPr>
        <xdr:cNvSpPr/>
      </xdr:nvSpPr>
      <xdr:spPr>
        <a:xfrm>
          <a:off x="94763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263880</xdr:rowOff>
    </xdr:to>
    <xdr:sp macro="" textlink="">
      <xdr:nvSpPr>
        <xdr:cNvPr id="823" name="CustomShape 1">
          <a:extLst>
            <a:ext uri="{FF2B5EF4-FFF2-40B4-BE49-F238E27FC236}">
              <a16:creationId xmlns:a16="http://schemas.microsoft.com/office/drawing/2014/main" id="{00000000-0008-0000-0200-000037030000}"/>
            </a:ext>
          </a:extLst>
        </xdr:cNvPr>
        <xdr:cNvSpPr/>
      </xdr:nvSpPr>
      <xdr:spPr>
        <a:xfrm>
          <a:off x="94763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263880</xdr:rowOff>
    </xdr:to>
    <xdr:sp macro="" textlink="">
      <xdr:nvSpPr>
        <xdr:cNvPr id="824" name="CustomShape 1">
          <a:extLst>
            <a:ext uri="{FF2B5EF4-FFF2-40B4-BE49-F238E27FC236}">
              <a16:creationId xmlns:a16="http://schemas.microsoft.com/office/drawing/2014/main" id="{00000000-0008-0000-0200-000038030000}"/>
            </a:ext>
          </a:extLst>
        </xdr:cNvPr>
        <xdr:cNvSpPr/>
      </xdr:nvSpPr>
      <xdr:spPr>
        <a:xfrm>
          <a:off x="94763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263880</xdr:rowOff>
    </xdr:to>
    <xdr:sp macro="" textlink="">
      <xdr:nvSpPr>
        <xdr:cNvPr id="825" name="CustomShape 1">
          <a:extLst>
            <a:ext uri="{FF2B5EF4-FFF2-40B4-BE49-F238E27FC236}">
              <a16:creationId xmlns:a16="http://schemas.microsoft.com/office/drawing/2014/main" id="{00000000-0008-0000-0200-000039030000}"/>
            </a:ext>
          </a:extLst>
        </xdr:cNvPr>
        <xdr:cNvSpPr/>
      </xdr:nvSpPr>
      <xdr:spPr>
        <a:xfrm>
          <a:off x="94763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263880</xdr:rowOff>
    </xdr:to>
    <xdr:sp macro="" textlink="">
      <xdr:nvSpPr>
        <xdr:cNvPr id="826" name="CustomShape 1">
          <a:extLst>
            <a:ext uri="{FF2B5EF4-FFF2-40B4-BE49-F238E27FC236}">
              <a16:creationId xmlns:a16="http://schemas.microsoft.com/office/drawing/2014/main" id="{00000000-0008-0000-0200-00003A030000}"/>
            </a:ext>
          </a:extLst>
        </xdr:cNvPr>
        <xdr:cNvSpPr/>
      </xdr:nvSpPr>
      <xdr:spPr>
        <a:xfrm>
          <a:off x="94763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263880</xdr:rowOff>
    </xdr:to>
    <xdr:sp macro="" textlink="">
      <xdr:nvSpPr>
        <xdr:cNvPr id="827" name="CustomShape 1">
          <a:extLst>
            <a:ext uri="{FF2B5EF4-FFF2-40B4-BE49-F238E27FC236}">
              <a16:creationId xmlns:a16="http://schemas.microsoft.com/office/drawing/2014/main" id="{00000000-0008-0000-0200-00003B030000}"/>
            </a:ext>
          </a:extLst>
        </xdr:cNvPr>
        <xdr:cNvSpPr/>
      </xdr:nvSpPr>
      <xdr:spPr>
        <a:xfrm>
          <a:off x="94763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263880</xdr:rowOff>
    </xdr:to>
    <xdr:sp macro="" textlink="">
      <xdr:nvSpPr>
        <xdr:cNvPr id="828" name="CustomShape 1">
          <a:extLst>
            <a:ext uri="{FF2B5EF4-FFF2-40B4-BE49-F238E27FC236}">
              <a16:creationId xmlns:a16="http://schemas.microsoft.com/office/drawing/2014/main" id="{00000000-0008-0000-0200-00003C030000}"/>
            </a:ext>
          </a:extLst>
        </xdr:cNvPr>
        <xdr:cNvSpPr/>
      </xdr:nvSpPr>
      <xdr:spPr>
        <a:xfrm>
          <a:off x="94763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263880</xdr:rowOff>
    </xdr:to>
    <xdr:sp macro="" textlink="">
      <xdr:nvSpPr>
        <xdr:cNvPr id="829" name="CustomShape 1">
          <a:extLst>
            <a:ext uri="{FF2B5EF4-FFF2-40B4-BE49-F238E27FC236}">
              <a16:creationId xmlns:a16="http://schemas.microsoft.com/office/drawing/2014/main" id="{00000000-0008-0000-0200-00003D030000}"/>
            </a:ext>
          </a:extLst>
        </xdr:cNvPr>
        <xdr:cNvSpPr/>
      </xdr:nvSpPr>
      <xdr:spPr>
        <a:xfrm>
          <a:off x="94763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270720</xdr:rowOff>
    </xdr:to>
    <xdr:sp macro="" textlink="">
      <xdr:nvSpPr>
        <xdr:cNvPr id="830" name="CustomShape 1">
          <a:extLst>
            <a:ext uri="{FF2B5EF4-FFF2-40B4-BE49-F238E27FC236}">
              <a16:creationId xmlns:a16="http://schemas.microsoft.com/office/drawing/2014/main" id="{00000000-0008-0000-0200-00003E030000}"/>
            </a:ext>
          </a:extLst>
        </xdr:cNvPr>
        <xdr:cNvSpPr/>
      </xdr:nvSpPr>
      <xdr:spPr>
        <a:xfrm>
          <a:off x="9476310" y="156877110"/>
          <a:ext cx="1262490"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263880</xdr:rowOff>
    </xdr:to>
    <xdr:sp macro="" textlink="">
      <xdr:nvSpPr>
        <xdr:cNvPr id="831" name="CustomShape 1">
          <a:extLst>
            <a:ext uri="{FF2B5EF4-FFF2-40B4-BE49-F238E27FC236}">
              <a16:creationId xmlns:a16="http://schemas.microsoft.com/office/drawing/2014/main" id="{00000000-0008-0000-0200-00003F030000}"/>
            </a:ext>
          </a:extLst>
        </xdr:cNvPr>
        <xdr:cNvSpPr/>
      </xdr:nvSpPr>
      <xdr:spPr>
        <a:xfrm>
          <a:off x="94763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263880</xdr:rowOff>
    </xdr:to>
    <xdr:sp macro="" textlink="">
      <xdr:nvSpPr>
        <xdr:cNvPr id="832" name="CustomShape 1">
          <a:extLst>
            <a:ext uri="{FF2B5EF4-FFF2-40B4-BE49-F238E27FC236}">
              <a16:creationId xmlns:a16="http://schemas.microsoft.com/office/drawing/2014/main" id="{00000000-0008-0000-0200-000040030000}"/>
            </a:ext>
          </a:extLst>
        </xdr:cNvPr>
        <xdr:cNvSpPr/>
      </xdr:nvSpPr>
      <xdr:spPr>
        <a:xfrm>
          <a:off x="94763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270720</xdr:rowOff>
    </xdr:to>
    <xdr:sp macro="" textlink="">
      <xdr:nvSpPr>
        <xdr:cNvPr id="833" name="CustomShape 1">
          <a:extLst>
            <a:ext uri="{FF2B5EF4-FFF2-40B4-BE49-F238E27FC236}">
              <a16:creationId xmlns:a16="http://schemas.microsoft.com/office/drawing/2014/main" id="{00000000-0008-0000-0200-000041030000}"/>
            </a:ext>
          </a:extLst>
        </xdr:cNvPr>
        <xdr:cNvSpPr/>
      </xdr:nvSpPr>
      <xdr:spPr>
        <a:xfrm>
          <a:off x="9476310" y="156877110"/>
          <a:ext cx="1262490"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263880</xdr:rowOff>
    </xdr:to>
    <xdr:sp macro="" textlink="">
      <xdr:nvSpPr>
        <xdr:cNvPr id="834" name="CustomShape 1">
          <a:extLst>
            <a:ext uri="{FF2B5EF4-FFF2-40B4-BE49-F238E27FC236}">
              <a16:creationId xmlns:a16="http://schemas.microsoft.com/office/drawing/2014/main" id="{00000000-0008-0000-0200-000042030000}"/>
            </a:ext>
          </a:extLst>
        </xdr:cNvPr>
        <xdr:cNvSpPr/>
      </xdr:nvSpPr>
      <xdr:spPr>
        <a:xfrm>
          <a:off x="94763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263880</xdr:rowOff>
    </xdr:to>
    <xdr:sp macro="" textlink="">
      <xdr:nvSpPr>
        <xdr:cNvPr id="835" name="CustomShape 1">
          <a:extLst>
            <a:ext uri="{FF2B5EF4-FFF2-40B4-BE49-F238E27FC236}">
              <a16:creationId xmlns:a16="http://schemas.microsoft.com/office/drawing/2014/main" id="{00000000-0008-0000-0200-000043030000}"/>
            </a:ext>
          </a:extLst>
        </xdr:cNvPr>
        <xdr:cNvSpPr/>
      </xdr:nvSpPr>
      <xdr:spPr>
        <a:xfrm>
          <a:off x="94763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263880</xdr:rowOff>
    </xdr:to>
    <xdr:sp macro="" textlink="">
      <xdr:nvSpPr>
        <xdr:cNvPr id="836" name="CustomShape 1">
          <a:extLst>
            <a:ext uri="{FF2B5EF4-FFF2-40B4-BE49-F238E27FC236}">
              <a16:creationId xmlns:a16="http://schemas.microsoft.com/office/drawing/2014/main" id="{00000000-0008-0000-0200-000044030000}"/>
            </a:ext>
          </a:extLst>
        </xdr:cNvPr>
        <xdr:cNvSpPr/>
      </xdr:nvSpPr>
      <xdr:spPr>
        <a:xfrm>
          <a:off x="94763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263880</xdr:rowOff>
    </xdr:to>
    <xdr:sp macro="" textlink="">
      <xdr:nvSpPr>
        <xdr:cNvPr id="837" name="CustomShape 1">
          <a:extLst>
            <a:ext uri="{FF2B5EF4-FFF2-40B4-BE49-F238E27FC236}">
              <a16:creationId xmlns:a16="http://schemas.microsoft.com/office/drawing/2014/main" id="{00000000-0008-0000-0200-000045030000}"/>
            </a:ext>
          </a:extLst>
        </xdr:cNvPr>
        <xdr:cNvSpPr/>
      </xdr:nvSpPr>
      <xdr:spPr>
        <a:xfrm>
          <a:off x="94763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263880</xdr:rowOff>
    </xdr:to>
    <xdr:sp macro="" textlink="">
      <xdr:nvSpPr>
        <xdr:cNvPr id="838" name="CustomShape 1">
          <a:extLst>
            <a:ext uri="{FF2B5EF4-FFF2-40B4-BE49-F238E27FC236}">
              <a16:creationId xmlns:a16="http://schemas.microsoft.com/office/drawing/2014/main" id="{00000000-0008-0000-0200-000046030000}"/>
            </a:ext>
          </a:extLst>
        </xdr:cNvPr>
        <xdr:cNvSpPr/>
      </xdr:nvSpPr>
      <xdr:spPr>
        <a:xfrm>
          <a:off x="94763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263880</xdr:rowOff>
    </xdr:to>
    <xdr:sp macro="" textlink="">
      <xdr:nvSpPr>
        <xdr:cNvPr id="839" name="CustomShape 1">
          <a:extLst>
            <a:ext uri="{FF2B5EF4-FFF2-40B4-BE49-F238E27FC236}">
              <a16:creationId xmlns:a16="http://schemas.microsoft.com/office/drawing/2014/main" id="{00000000-0008-0000-0200-000047030000}"/>
            </a:ext>
          </a:extLst>
        </xdr:cNvPr>
        <xdr:cNvSpPr/>
      </xdr:nvSpPr>
      <xdr:spPr>
        <a:xfrm>
          <a:off x="94763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263880</xdr:rowOff>
    </xdr:to>
    <xdr:sp macro="" textlink="">
      <xdr:nvSpPr>
        <xdr:cNvPr id="840" name="CustomShape 1">
          <a:extLst>
            <a:ext uri="{FF2B5EF4-FFF2-40B4-BE49-F238E27FC236}">
              <a16:creationId xmlns:a16="http://schemas.microsoft.com/office/drawing/2014/main" id="{00000000-0008-0000-0200-000048030000}"/>
            </a:ext>
          </a:extLst>
        </xdr:cNvPr>
        <xdr:cNvSpPr/>
      </xdr:nvSpPr>
      <xdr:spPr>
        <a:xfrm>
          <a:off x="94763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263880</xdr:rowOff>
    </xdr:to>
    <xdr:sp macro="" textlink="">
      <xdr:nvSpPr>
        <xdr:cNvPr id="841" name="CustomShape 1">
          <a:extLst>
            <a:ext uri="{FF2B5EF4-FFF2-40B4-BE49-F238E27FC236}">
              <a16:creationId xmlns:a16="http://schemas.microsoft.com/office/drawing/2014/main" id="{00000000-0008-0000-0200-000049030000}"/>
            </a:ext>
          </a:extLst>
        </xdr:cNvPr>
        <xdr:cNvSpPr/>
      </xdr:nvSpPr>
      <xdr:spPr>
        <a:xfrm>
          <a:off x="94763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270720</xdr:rowOff>
    </xdr:to>
    <xdr:sp macro="" textlink="">
      <xdr:nvSpPr>
        <xdr:cNvPr id="842" name="CustomShape 1">
          <a:extLst>
            <a:ext uri="{FF2B5EF4-FFF2-40B4-BE49-F238E27FC236}">
              <a16:creationId xmlns:a16="http://schemas.microsoft.com/office/drawing/2014/main" id="{00000000-0008-0000-0200-00004A030000}"/>
            </a:ext>
          </a:extLst>
        </xdr:cNvPr>
        <xdr:cNvSpPr/>
      </xdr:nvSpPr>
      <xdr:spPr>
        <a:xfrm>
          <a:off x="9476310" y="156877110"/>
          <a:ext cx="1262490"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263880</xdr:rowOff>
    </xdr:to>
    <xdr:sp macro="" textlink="">
      <xdr:nvSpPr>
        <xdr:cNvPr id="843" name="CustomShape 1">
          <a:extLst>
            <a:ext uri="{FF2B5EF4-FFF2-40B4-BE49-F238E27FC236}">
              <a16:creationId xmlns:a16="http://schemas.microsoft.com/office/drawing/2014/main" id="{00000000-0008-0000-0200-00004B030000}"/>
            </a:ext>
          </a:extLst>
        </xdr:cNvPr>
        <xdr:cNvSpPr/>
      </xdr:nvSpPr>
      <xdr:spPr>
        <a:xfrm>
          <a:off x="94763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263880</xdr:rowOff>
    </xdr:to>
    <xdr:sp macro="" textlink="">
      <xdr:nvSpPr>
        <xdr:cNvPr id="844" name="CustomShape 1">
          <a:extLst>
            <a:ext uri="{FF2B5EF4-FFF2-40B4-BE49-F238E27FC236}">
              <a16:creationId xmlns:a16="http://schemas.microsoft.com/office/drawing/2014/main" id="{00000000-0008-0000-0200-00004C030000}"/>
            </a:ext>
          </a:extLst>
        </xdr:cNvPr>
        <xdr:cNvSpPr/>
      </xdr:nvSpPr>
      <xdr:spPr>
        <a:xfrm>
          <a:off x="94763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263880</xdr:rowOff>
    </xdr:to>
    <xdr:sp macro="" textlink="">
      <xdr:nvSpPr>
        <xdr:cNvPr id="845" name="CustomShape 1">
          <a:extLst>
            <a:ext uri="{FF2B5EF4-FFF2-40B4-BE49-F238E27FC236}">
              <a16:creationId xmlns:a16="http://schemas.microsoft.com/office/drawing/2014/main" id="{00000000-0008-0000-0200-00004D030000}"/>
            </a:ext>
          </a:extLst>
        </xdr:cNvPr>
        <xdr:cNvSpPr/>
      </xdr:nvSpPr>
      <xdr:spPr>
        <a:xfrm>
          <a:off x="94763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263880</xdr:rowOff>
    </xdr:to>
    <xdr:sp macro="" textlink="">
      <xdr:nvSpPr>
        <xdr:cNvPr id="846" name="CustomShape 1">
          <a:extLst>
            <a:ext uri="{FF2B5EF4-FFF2-40B4-BE49-F238E27FC236}">
              <a16:creationId xmlns:a16="http://schemas.microsoft.com/office/drawing/2014/main" id="{00000000-0008-0000-0200-00004E030000}"/>
            </a:ext>
          </a:extLst>
        </xdr:cNvPr>
        <xdr:cNvSpPr/>
      </xdr:nvSpPr>
      <xdr:spPr>
        <a:xfrm>
          <a:off x="94763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291</xdr:row>
      <xdr:rowOff>360</xdr:rowOff>
    </xdr:from>
    <xdr:to>
      <xdr:col>7</xdr:col>
      <xdr:colOff>223200</xdr:colOff>
      <xdr:row>291</xdr:row>
      <xdr:rowOff>263880</xdr:rowOff>
    </xdr:to>
    <xdr:sp macro="" textlink="">
      <xdr:nvSpPr>
        <xdr:cNvPr id="847" name="CustomShape 1">
          <a:extLst>
            <a:ext uri="{FF2B5EF4-FFF2-40B4-BE49-F238E27FC236}">
              <a16:creationId xmlns:a16="http://schemas.microsoft.com/office/drawing/2014/main" id="{00000000-0008-0000-0200-00004F030000}"/>
            </a:ext>
          </a:extLst>
        </xdr:cNvPr>
        <xdr:cNvSpPr/>
      </xdr:nvSpPr>
      <xdr:spPr>
        <a:xfrm>
          <a:off x="94763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291</xdr:row>
      <xdr:rowOff>360</xdr:rowOff>
    </xdr:from>
    <xdr:to>
      <xdr:col>7</xdr:col>
      <xdr:colOff>127800</xdr:colOff>
      <xdr:row>291</xdr:row>
      <xdr:rowOff>263880</xdr:rowOff>
    </xdr:to>
    <xdr:sp macro="" textlink="">
      <xdr:nvSpPr>
        <xdr:cNvPr id="848" name="CustomShape 1">
          <a:extLst>
            <a:ext uri="{FF2B5EF4-FFF2-40B4-BE49-F238E27FC236}">
              <a16:creationId xmlns:a16="http://schemas.microsoft.com/office/drawing/2014/main" id="{00000000-0008-0000-0200-000050030000}"/>
            </a:ext>
          </a:extLst>
        </xdr:cNvPr>
        <xdr:cNvSpPr/>
      </xdr:nvSpPr>
      <xdr:spPr>
        <a:xfrm>
          <a:off x="93809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291</xdr:row>
      <xdr:rowOff>360</xdr:rowOff>
    </xdr:from>
    <xdr:to>
      <xdr:col>7</xdr:col>
      <xdr:colOff>127800</xdr:colOff>
      <xdr:row>291</xdr:row>
      <xdr:rowOff>263880</xdr:rowOff>
    </xdr:to>
    <xdr:sp macro="" textlink="">
      <xdr:nvSpPr>
        <xdr:cNvPr id="849" name="CustomShape 1">
          <a:extLst>
            <a:ext uri="{FF2B5EF4-FFF2-40B4-BE49-F238E27FC236}">
              <a16:creationId xmlns:a16="http://schemas.microsoft.com/office/drawing/2014/main" id="{00000000-0008-0000-0200-000051030000}"/>
            </a:ext>
          </a:extLst>
        </xdr:cNvPr>
        <xdr:cNvSpPr/>
      </xdr:nvSpPr>
      <xdr:spPr>
        <a:xfrm>
          <a:off x="93809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291</xdr:row>
      <xdr:rowOff>360</xdr:rowOff>
    </xdr:from>
    <xdr:to>
      <xdr:col>7</xdr:col>
      <xdr:colOff>127800</xdr:colOff>
      <xdr:row>291</xdr:row>
      <xdr:rowOff>263880</xdr:rowOff>
    </xdr:to>
    <xdr:sp macro="" textlink="">
      <xdr:nvSpPr>
        <xdr:cNvPr id="850" name="CustomShape 1">
          <a:extLst>
            <a:ext uri="{FF2B5EF4-FFF2-40B4-BE49-F238E27FC236}">
              <a16:creationId xmlns:a16="http://schemas.microsoft.com/office/drawing/2014/main" id="{00000000-0008-0000-0200-000052030000}"/>
            </a:ext>
          </a:extLst>
        </xdr:cNvPr>
        <xdr:cNvSpPr/>
      </xdr:nvSpPr>
      <xdr:spPr>
        <a:xfrm>
          <a:off x="93809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291</xdr:row>
      <xdr:rowOff>360</xdr:rowOff>
    </xdr:from>
    <xdr:to>
      <xdr:col>7</xdr:col>
      <xdr:colOff>127800</xdr:colOff>
      <xdr:row>291</xdr:row>
      <xdr:rowOff>263880</xdr:rowOff>
    </xdr:to>
    <xdr:sp macro="" textlink="">
      <xdr:nvSpPr>
        <xdr:cNvPr id="851" name="CustomShape 1">
          <a:extLst>
            <a:ext uri="{FF2B5EF4-FFF2-40B4-BE49-F238E27FC236}">
              <a16:creationId xmlns:a16="http://schemas.microsoft.com/office/drawing/2014/main" id="{00000000-0008-0000-0200-000053030000}"/>
            </a:ext>
          </a:extLst>
        </xdr:cNvPr>
        <xdr:cNvSpPr/>
      </xdr:nvSpPr>
      <xdr:spPr>
        <a:xfrm>
          <a:off x="9380910" y="1568771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263880</xdr:rowOff>
    </xdr:to>
    <xdr:sp macro="" textlink="">
      <xdr:nvSpPr>
        <xdr:cNvPr id="852" name="CustomShape 1">
          <a:extLst>
            <a:ext uri="{FF2B5EF4-FFF2-40B4-BE49-F238E27FC236}">
              <a16:creationId xmlns:a16="http://schemas.microsoft.com/office/drawing/2014/main" id="{00000000-0008-0000-0200-000054030000}"/>
            </a:ext>
          </a:extLst>
        </xdr:cNvPr>
        <xdr:cNvSpPr/>
      </xdr:nvSpPr>
      <xdr:spPr>
        <a:xfrm>
          <a:off x="94763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263880</xdr:rowOff>
    </xdr:to>
    <xdr:sp macro="" textlink="">
      <xdr:nvSpPr>
        <xdr:cNvPr id="853" name="CustomShape 1">
          <a:extLst>
            <a:ext uri="{FF2B5EF4-FFF2-40B4-BE49-F238E27FC236}">
              <a16:creationId xmlns:a16="http://schemas.microsoft.com/office/drawing/2014/main" id="{00000000-0008-0000-0200-000055030000}"/>
            </a:ext>
          </a:extLst>
        </xdr:cNvPr>
        <xdr:cNvSpPr/>
      </xdr:nvSpPr>
      <xdr:spPr>
        <a:xfrm>
          <a:off x="94763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263880</xdr:rowOff>
    </xdr:to>
    <xdr:sp macro="" textlink="">
      <xdr:nvSpPr>
        <xdr:cNvPr id="854" name="CustomShape 1">
          <a:extLst>
            <a:ext uri="{FF2B5EF4-FFF2-40B4-BE49-F238E27FC236}">
              <a16:creationId xmlns:a16="http://schemas.microsoft.com/office/drawing/2014/main" id="{00000000-0008-0000-0200-000056030000}"/>
            </a:ext>
          </a:extLst>
        </xdr:cNvPr>
        <xdr:cNvSpPr/>
      </xdr:nvSpPr>
      <xdr:spPr>
        <a:xfrm>
          <a:off x="94763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263880</xdr:rowOff>
    </xdr:to>
    <xdr:sp macro="" textlink="">
      <xdr:nvSpPr>
        <xdr:cNvPr id="855" name="CustomShape 1">
          <a:extLst>
            <a:ext uri="{FF2B5EF4-FFF2-40B4-BE49-F238E27FC236}">
              <a16:creationId xmlns:a16="http://schemas.microsoft.com/office/drawing/2014/main" id="{00000000-0008-0000-0200-000057030000}"/>
            </a:ext>
          </a:extLst>
        </xdr:cNvPr>
        <xdr:cNvSpPr/>
      </xdr:nvSpPr>
      <xdr:spPr>
        <a:xfrm>
          <a:off x="94763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263880</xdr:rowOff>
    </xdr:to>
    <xdr:sp macro="" textlink="">
      <xdr:nvSpPr>
        <xdr:cNvPr id="856" name="CustomShape 1">
          <a:extLst>
            <a:ext uri="{FF2B5EF4-FFF2-40B4-BE49-F238E27FC236}">
              <a16:creationId xmlns:a16="http://schemas.microsoft.com/office/drawing/2014/main" id="{00000000-0008-0000-0200-000058030000}"/>
            </a:ext>
          </a:extLst>
        </xdr:cNvPr>
        <xdr:cNvSpPr/>
      </xdr:nvSpPr>
      <xdr:spPr>
        <a:xfrm>
          <a:off x="94763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263880</xdr:rowOff>
    </xdr:to>
    <xdr:sp macro="" textlink="">
      <xdr:nvSpPr>
        <xdr:cNvPr id="857" name="CustomShape 1">
          <a:extLst>
            <a:ext uri="{FF2B5EF4-FFF2-40B4-BE49-F238E27FC236}">
              <a16:creationId xmlns:a16="http://schemas.microsoft.com/office/drawing/2014/main" id="{00000000-0008-0000-0200-000059030000}"/>
            </a:ext>
          </a:extLst>
        </xdr:cNvPr>
        <xdr:cNvSpPr/>
      </xdr:nvSpPr>
      <xdr:spPr>
        <a:xfrm>
          <a:off x="94763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263880</xdr:rowOff>
    </xdr:to>
    <xdr:sp macro="" textlink="">
      <xdr:nvSpPr>
        <xdr:cNvPr id="858" name="CustomShape 1">
          <a:extLst>
            <a:ext uri="{FF2B5EF4-FFF2-40B4-BE49-F238E27FC236}">
              <a16:creationId xmlns:a16="http://schemas.microsoft.com/office/drawing/2014/main" id="{00000000-0008-0000-0200-00005A030000}"/>
            </a:ext>
          </a:extLst>
        </xdr:cNvPr>
        <xdr:cNvSpPr/>
      </xdr:nvSpPr>
      <xdr:spPr>
        <a:xfrm>
          <a:off x="94763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263880</xdr:rowOff>
    </xdr:to>
    <xdr:sp macro="" textlink="">
      <xdr:nvSpPr>
        <xdr:cNvPr id="859" name="CustomShape 1">
          <a:extLst>
            <a:ext uri="{FF2B5EF4-FFF2-40B4-BE49-F238E27FC236}">
              <a16:creationId xmlns:a16="http://schemas.microsoft.com/office/drawing/2014/main" id="{00000000-0008-0000-0200-00005B030000}"/>
            </a:ext>
          </a:extLst>
        </xdr:cNvPr>
        <xdr:cNvSpPr/>
      </xdr:nvSpPr>
      <xdr:spPr>
        <a:xfrm>
          <a:off x="94763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263880</xdr:rowOff>
    </xdr:to>
    <xdr:sp macro="" textlink="">
      <xdr:nvSpPr>
        <xdr:cNvPr id="860" name="CustomShape 1">
          <a:extLst>
            <a:ext uri="{FF2B5EF4-FFF2-40B4-BE49-F238E27FC236}">
              <a16:creationId xmlns:a16="http://schemas.microsoft.com/office/drawing/2014/main" id="{00000000-0008-0000-0200-00005C030000}"/>
            </a:ext>
          </a:extLst>
        </xdr:cNvPr>
        <xdr:cNvSpPr/>
      </xdr:nvSpPr>
      <xdr:spPr>
        <a:xfrm>
          <a:off x="94763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263880</xdr:rowOff>
    </xdr:to>
    <xdr:sp macro="" textlink="">
      <xdr:nvSpPr>
        <xdr:cNvPr id="861" name="CustomShape 1">
          <a:extLst>
            <a:ext uri="{FF2B5EF4-FFF2-40B4-BE49-F238E27FC236}">
              <a16:creationId xmlns:a16="http://schemas.microsoft.com/office/drawing/2014/main" id="{00000000-0008-0000-0200-00005D030000}"/>
            </a:ext>
          </a:extLst>
        </xdr:cNvPr>
        <xdr:cNvSpPr/>
      </xdr:nvSpPr>
      <xdr:spPr>
        <a:xfrm>
          <a:off x="94763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263880</xdr:rowOff>
    </xdr:to>
    <xdr:sp macro="" textlink="">
      <xdr:nvSpPr>
        <xdr:cNvPr id="862" name="CustomShape 1">
          <a:extLst>
            <a:ext uri="{FF2B5EF4-FFF2-40B4-BE49-F238E27FC236}">
              <a16:creationId xmlns:a16="http://schemas.microsoft.com/office/drawing/2014/main" id="{00000000-0008-0000-0200-00005E030000}"/>
            </a:ext>
          </a:extLst>
        </xdr:cNvPr>
        <xdr:cNvSpPr/>
      </xdr:nvSpPr>
      <xdr:spPr>
        <a:xfrm>
          <a:off x="94763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263880</xdr:rowOff>
    </xdr:to>
    <xdr:sp macro="" textlink="">
      <xdr:nvSpPr>
        <xdr:cNvPr id="863" name="CustomShape 1">
          <a:extLst>
            <a:ext uri="{FF2B5EF4-FFF2-40B4-BE49-F238E27FC236}">
              <a16:creationId xmlns:a16="http://schemas.microsoft.com/office/drawing/2014/main" id="{00000000-0008-0000-0200-00005F030000}"/>
            </a:ext>
          </a:extLst>
        </xdr:cNvPr>
        <xdr:cNvSpPr/>
      </xdr:nvSpPr>
      <xdr:spPr>
        <a:xfrm>
          <a:off x="94763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263880</xdr:rowOff>
    </xdr:to>
    <xdr:sp macro="" textlink="">
      <xdr:nvSpPr>
        <xdr:cNvPr id="864" name="CustomShape 1">
          <a:extLst>
            <a:ext uri="{FF2B5EF4-FFF2-40B4-BE49-F238E27FC236}">
              <a16:creationId xmlns:a16="http://schemas.microsoft.com/office/drawing/2014/main" id="{00000000-0008-0000-0200-000060030000}"/>
            </a:ext>
          </a:extLst>
        </xdr:cNvPr>
        <xdr:cNvSpPr/>
      </xdr:nvSpPr>
      <xdr:spPr>
        <a:xfrm>
          <a:off x="94763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263880</xdr:rowOff>
    </xdr:to>
    <xdr:sp macro="" textlink="">
      <xdr:nvSpPr>
        <xdr:cNvPr id="865" name="CustomShape 1">
          <a:extLst>
            <a:ext uri="{FF2B5EF4-FFF2-40B4-BE49-F238E27FC236}">
              <a16:creationId xmlns:a16="http://schemas.microsoft.com/office/drawing/2014/main" id="{00000000-0008-0000-0200-000061030000}"/>
            </a:ext>
          </a:extLst>
        </xdr:cNvPr>
        <xdr:cNvSpPr/>
      </xdr:nvSpPr>
      <xdr:spPr>
        <a:xfrm>
          <a:off x="94763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263880</xdr:rowOff>
    </xdr:to>
    <xdr:sp macro="" textlink="">
      <xdr:nvSpPr>
        <xdr:cNvPr id="866" name="CustomShape 1">
          <a:extLst>
            <a:ext uri="{FF2B5EF4-FFF2-40B4-BE49-F238E27FC236}">
              <a16:creationId xmlns:a16="http://schemas.microsoft.com/office/drawing/2014/main" id="{00000000-0008-0000-0200-000062030000}"/>
            </a:ext>
          </a:extLst>
        </xdr:cNvPr>
        <xdr:cNvSpPr/>
      </xdr:nvSpPr>
      <xdr:spPr>
        <a:xfrm>
          <a:off x="94763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263880</xdr:rowOff>
    </xdr:to>
    <xdr:sp macro="" textlink="">
      <xdr:nvSpPr>
        <xdr:cNvPr id="867" name="CustomShape 1">
          <a:extLst>
            <a:ext uri="{FF2B5EF4-FFF2-40B4-BE49-F238E27FC236}">
              <a16:creationId xmlns:a16="http://schemas.microsoft.com/office/drawing/2014/main" id="{00000000-0008-0000-0200-000063030000}"/>
            </a:ext>
          </a:extLst>
        </xdr:cNvPr>
        <xdr:cNvSpPr/>
      </xdr:nvSpPr>
      <xdr:spPr>
        <a:xfrm>
          <a:off x="94763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263880</xdr:rowOff>
    </xdr:to>
    <xdr:sp macro="" textlink="">
      <xdr:nvSpPr>
        <xdr:cNvPr id="868" name="CustomShape 1">
          <a:extLst>
            <a:ext uri="{FF2B5EF4-FFF2-40B4-BE49-F238E27FC236}">
              <a16:creationId xmlns:a16="http://schemas.microsoft.com/office/drawing/2014/main" id="{00000000-0008-0000-0200-000064030000}"/>
            </a:ext>
          </a:extLst>
        </xdr:cNvPr>
        <xdr:cNvSpPr/>
      </xdr:nvSpPr>
      <xdr:spPr>
        <a:xfrm>
          <a:off x="94763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263880</xdr:rowOff>
    </xdr:to>
    <xdr:sp macro="" textlink="">
      <xdr:nvSpPr>
        <xdr:cNvPr id="869" name="CustomShape 1">
          <a:extLst>
            <a:ext uri="{FF2B5EF4-FFF2-40B4-BE49-F238E27FC236}">
              <a16:creationId xmlns:a16="http://schemas.microsoft.com/office/drawing/2014/main" id="{00000000-0008-0000-0200-000065030000}"/>
            </a:ext>
          </a:extLst>
        </xdr:cNvPr>
        <xdr:cNvSpPr/>
      </xdr:nvSpPr>
      <xdr:spPr>
        <a:xfrm>
          <a:off x="94763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263880</xdr:rowOff>
    </xdr:to>
    <xdr:sp macro="" textlink="">
      <xdr:nvSpPr>
        <xdr:cNvPr id="870" name="CustomShape 1">
          <a:extLst>
            <a:ext uri="{FF2B5EF4-FFF2-40B4-BE49-F238E27FC236}">
              <a16:creationId xmlns:a16="http://schemas.microsoft.com/office/drawing/2014/main" id="{00000000-0008-0000-0200-000066030000}"/>
            </a:ext>
          </a:extLst>
        </xdr:cNvPr>
        <xdr:cNvSpPr/>
      </xdr:nvSpPr>
      <xdr:spPr>
        <a:xfrm>
          <a:off x="94763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263880</xdr:rowOff>
    </xdr:to>
    <xdr:sp macro="" textlink="">
      <xdr:nvSpPr>
        <xdr:cNvPr id="871" name="CustomShape 1">
          <a:extLst>
            <a:ext uri="{FF2B5EF4-FFF2-40B4-BE49-F238E27FC236}">
              <a16:creationId xmlns:a16="http://schemas.microsoft.com/office/drawing/2014/main" id="{00000000-0008-0000-0200-000067030000}"/>
            </a:ext>
          </a:extLst>
        </xdr:cNvPr>
        <xdr:cNvSpPr/>
      </xdr:nvSpPr>
      <xdr:spPr>
        <a:xfrm>
          <a:off x="94763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263880</xdr:rowOff>
    </xdr:to>
    <xdr:sp macro="" textlink="">
      <xdr:nvSpPr>
        <xdr:cNvPr id="872" name="CustomShape 1">
          <a:extLst>
            <a:ext uri="{FF2B5EF4-FFF2-40B4-BE49-F238E27FC236}">
              <a16:creationId xmlns:a16="http://schemas.microsoft.com/office/drawing/2014/main" id="{00000000-0008-0000-0200-000068030000}"/>
            </a:ext>
          </a:extLst>
        </xdr:cNvPr>
        <xdr:cNvSpPr/>
      </xdr:nvSpPr>
      <xdr:spPr>
        <a:xfrm>
          <a:off x="94763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263880</xdr:rowOff>
    </xdr:to>
    <xdr:sp macro="" textlink="">
      <xdr:nvSpPr>
        <xdr:cNvPr id="873" name="CustomShape 1">
          <a:extLst>
            <a:ext uri="{FF2B5EF4-FFF2-40B4-BE49-F238E27FC236}">
              <a16:creationId xmlns:a16="http://schemas.microsoft.com/office/drawing/2014/main" id="{00000000-0008-0000-0200-000069030000}"/>
            </a:ext>
          </a:extLst>
        </xdr:cNvPr>
        <xdr:cNvSpPr/>
      </xdr:nvSpPr>
      <xdr:spPr>
        <a:xfrm>
          <a:off x="94763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263880</xdr:rowOff>
    </xdr:to>
    <xdr:sp macro="" textlink="">
      <xdr:nvSpPr>
        <xdr:cNvPr id="874" name="CustomShape 1">
          <a:extLst>
            <a:ext uri="{FF2B5EF4-FFF2-40B4-BE49-F238E27FC236}">
              <a16:creationId xmlns:a16="http://schemas.microsoft.com/office/drawing/2014/main" id="{00000000-0008-0000-0200-00006A030000}"/>
            </a:ext>
          </a:extLst>
        </xdr:cNvPr>
        <xdr:cNvSpPr/>
      </xdr:nvSpPr>
      <xdr:spPr>
        <a:xfrm>
          <a:off x="94763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263880</xdr:rowOff>
    </xdr:to>
    <xdr:sp macro="" textlink="">
      <xdr:nvSpPr>
        <xdr:cNvPr id="875" name="CustomShape 1">
          <a:extLst>
            <a:ext uri="{FF2B5EF4-FFF2-40B4-BE49-F238E27FC236}">
              <a16:creationId xmlns:a16="http://schemas.microsoft.com/office/drawing/2014/main" id="{00000000-0008-0000-0200-00006B030000}"/>
            </a:ext>
          </a:extLst>
        </xdr:cNvPr>
        <xdr:cNvSpPr/>
      </xdr:nvSpPr>
      <xdr:spPr>
        <a:xfrm>
          <a:off x="94763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263880</xdr:rowOff>
    </xdr:to>
    <xdr:sp macro="" textlink="">
      <xdr:nvSpPr>
        <xdr:cNvPr id="876" name="CustomShape 1">
          <a:extLst>
            <a:ext uri="{FF2B5EF4-FFF2-40B4-BE49-F238E27FC236}">
              <a16:creationId xmlns:a16="http://schemas.microsoft.com/office/drawing/2014/main" id="{00000000-0008-0000-0200-00006C030000}"/>
            </a:ext>
          </a:extLst>
        </xdr:cNvPr>
        <xdr:cNvSpPr/>
      </xdr:nvSpPr>
      <xdr:spPr>
        <a:xfrm>
          <a:off x="94763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263880</xdr:rowOff>
    </xdr:to>
    <xdr:sp macro="" textlink="">
      <xdr:nvSpPr>
        <xdr:cNvPr id="877" name="CustomShape 1">
          <a:extLst>
            <a:ext uri="{FF2B5EF4-FFF2-40B4-BE49-F238E27FC236}">
              <a16:creationId xmlns:a16="http://schemas.microsoft.com/office/drawing/2014/main" id="{00000000-0008-0000-0200-00006D030000}"/>
            </a:ext>
          </a:extLst>
        </xdr:cNvPr>
        <xdr:cNvSpPr/>
      </xdr:nvSpPr>
      <xdr:spPr>
        <a:xfrm>
          <a:off x="94763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263880</xdr:rowOff>
    </xdr:to>
    <xdr:sp macro="" textlink="">
      <xdr:nvSpPr>
        <xdr:cNvPr id="878" name="CustomShape 1">
          <a:extLst>
            <a:ext uri="{FF2B5EF4-FFF2-40B4-BE49-F238E27FC236}">
              <a16:creationId xmlns:a16="http://schemas.microsoft.com/office/drawing/2014/main" id="{00000000-0008-0000-0200-00006E030000}"/>
            </a:ext>
          </a:extLst>
        </xdr:cNvPr>
        <xdr:cNvSpPr/>
      </xdr:nvSpPr>
      <xdr:spPr>
        <a:xfrm>
          <a:off x="94763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263880</xdr:rowOff>
    </xdr:to>
    <xdr:sp macro="" textlink="">
      <xdr:nvSpPr>
        <xdr:cNvPr id="879" name="CustomShape 1">
          <a:extLst>
            <a:ext uri="{FF2B5EF4-FFF2-40B4-BE49-F238E27FC236}">
              <a16:creationId xmlns:a16="http://schemas.microsoft.com/office/drawing/2014/main" id="{00000000-0008-0000-0200-00006F030000}"/>
            </a:ext>
          </a:extLst>
        </xdr:cNvPr>
        <xdr:cNvSpPr/>
      </xdr:nvSpPr>
      <xdr:spPr>
        <a:xfrm>
          <a:off x="94763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270720</xdr:rowOff>
    </xdr:to>
    <xdr:sp macro="" textlink="">
      <xdr:nvSpPr>
        <xdr:cNvPr id="880" name="CustomShape 1">
          <a:extLst>
            <a:ext uri="{FF2B5EF4-FFF2-40B4-BE49-F238E27FC236}">
              <a16:creationId xmlns:a16="http://schemas.microsoft.com/office/drawing/2014/main" id="{00000000-0008-0000-0200-000070030000}"/>
            </a:ext>
          </a:extLst>
        </xdr:cNvPr>
        <xdr:cNvSpPr/>
      </xdr:nvSpPr>
      <xdr:spPr>
        <a:xfrm>
          <a:off x="9476310" y="168573810"/>
          <a:ext cx="1262490"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263880</xdr:rowOff>
    </xdr:to>
    <xdr:sp macro="" textlink="">
      <xdr:nvSpPr>
        <xdr:cNvPr id="881" name="CustomShape 1">
          <a:extLst>
            <a:ext uri="{FF2B5EF4-FFF2-40B4-BE49-F238E27FC236}">
              <a16:creationId xmlns:a16="http://schemas.microsoft.com/office/drawing/2014/main" id="{00000000-0008-0000-0200-000071030000}"/>
            </a:ext>
          </a:extLst>
        </xdr:cNvPr>
        <xdr:cNvSpPr/>
      </xdr:nvSpPr>
      <xdr:spPr>
        <a:xfrm>
          <a:off x="94763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263880</xdr:rowOff>
    </xdr:to>
    <xdr:sp macro="" textlink="">
      <xdr:nvSpPr>
        <xdr:cNvPr id="882" name="CustomShape 1">
          <a:extLst>
            <a:ext uri="{FF2B5EF4-FFF2-40B4-BE49-F238E27FC236}">
              <a16:creationId xmlns:a16="http://schemas.microsoft.com/office/drawing/2014/main" id="{00000000-0008-0000-0200-000072030000}"/>
            </a:ext>
          </a:extLst>
        </xdr:cNvPr>
        <xdr:cNvSpPr/>
      </xdr:nvSpPr>
      <xdr:spPr>
        <a:xfrm>
          <a:off x="94763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270720</xdr:rowOff>
    </xdr:to>
    <xdr:sp macro="" textlink="">
      <xdr:nvSpPr>
        <xdr:cNvPr id="883" name="CustomShape 1">
          <a:extLst>
            <a:ext uri="{FF2B5EF4-FFF2-40B4-BE49-F238E27FC236}">
              <a16:creationId xmlns:a16="http://schemas.microsoft.com/office/drawing/2014/main" id="{00000000-0008-0000-0200-000073030000}"/>
            </a:ext>
          </a:extLst>
        </xdr:cNvPr>
        <xdr:cNvSpPr/>
      </xdr:nvSpPr>
      <xdr:spPr>
        <a:xfrm>
          <a:off x="9476310" y="168573810"/>
          <a:ext cx="1262490"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263880</xdr:rowOff>
    </xdr:to>
    <xdr:sp macro="" textlink="">
      <xdr:nvSpPr>
        <xdr:cNvPr id="884" name="CustomShape 1">
          <a:extLst>
            <a:ext uri="{FF2B5EF4-FFF2-40B4-BE49-F238E27FC236}">
              <a16:creationId xmlns:a16="http://schemas.microsoft.com/office/drawing/2014/main" id="{00000000-0008-0000-0200-000074030000}"/>
            </a:ext>
          </a:extLst>
        </xdr:cNvPr>
        <xdr:cNvSpPr/>
      </xdr:nvSpPr>
      <xdr:spPr>
        <a:xfrm>
          <a:off x="94763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263880</xdr:rowOff>
    </xdr:to>
    <xdr:sp macro="" textlink="">
      <xdr:nvSpPr>
        <xdr:cNvPr id="885" name="CustomShape 1">
          <a:extLst>
            <a:ext uri="{FF2B5EF4-FFF2-40B4-BE49-F238E27FC236}">
              <a16:creationId xmlns:a16="http://schemas.microsoft.com/office/drawing/2014/main" id="{00000000-0008-0000-0200-000075030000}"/>
            </a:ext>
          </a:extLst>
        </xdr:cNvPr>
        <xdr:cNvSpPr/>
      </xdr:nvSpPr>
      <xdr:spPr>
        <a:xfrm>
          <a:off x="94763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263880</xdr:rowOff>
    </xdr:to>
    <xdr:sp macro="" textlink="">
      <xdr:nvSpPr>
        <xdr:cNvPr id="886" name="CustomShape 1">
          <a:extLst>
            <a:ext uri="{FF2B5EF4-FFF2-40B4-BE49-F238E27FC236}">
              <a16:creationId xmlns:a16="http://schemas.microsoft.com/office/drawing/2014/main" id="{00000000-0008-0000-0200-000076030000}"/>
            </a:ext>
          </a:extLst>
        </xdr:cNvPr>
        <xdr:cNvSpPr/>
      </xdr:nvSpPr>
      <xdr:spPr>
        <a:xfrm>
          <a:off x="94763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263880</xdr:rowOff>
    </xdr:to>
    <xdr:sp macro="" textlink="">
      <xdr:nvSpPr>
        <xdr:cNvPr id="887" name="CustomShape 1">
          <a:extLst>
            <a:ext uri="{FF2B5EF4-FFF2-40B4-BE49-F238E27FC236}">
              <a16:creationId xmlns:a16="http://schemas.microsoft.com/office/drawing/2014/main" id="{00000000-0008-0000-0200-000077030000}"/>
            </a:ext>
          </a:extLst>
        </xdr:cNvPr>
        <xdr:cNvSpPr/>
      </xdr:nvSpPr>
      <xdr:spPr>
        <a:xfrm>
          <a:off x="94763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263880</xdr:rowOff>
    </xdr:to>
    <xdr:sp macro="" textlink="">
      <xdr:nvSpPr>
        <xdr:cNvPr id="888" name="CustomShape 1">
          <a:extLst>
            <a:ext uri="{FF2B5EF4-FFF2-40B4-BE49-F238E27FC236}">
              <a16:creationId xmlns:a16="http://schemas.microsoft.com/office/drawing/2014/main" id="{00000000-0008-0000-0200-000078030000}"/>
            </a:ext>
          </a:extLst>
        </xdr:cNvPr>
        <xdr:cNvSpPr/>
      </xdr:nvSpPr>
      <xdr:spPr>
        <a:xfrm>
          <a:off x="94763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263880</xdr:rowOff>
    </xdr:to>
    <xdr:sp macro="" textlink="">
      <xdr:nvSpPr>
        <xdr:cNvPr id="889" name="CustomShape 1">
          <a:extLst>
            <a:ext uri="{FF2B5EF4-FFF2-40B4-BE49-F238E27FC236}">
              <a16:creationId xmlns:a16="http://schemas.microsoft.com/office/drawing/2014/main" id="{00000000-0008-0000-0200-000079030000}"/>
            </a:ext>
          </a:extLst>
        </xdr:cNvPr>
        <xdr:cNvSpPr/>
      </xdr:nvSpPr>
      <xdr:spPr>
        <a:xfrm>
          <a:off x="94763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263880</xdr:rowOff>
    </xdr:to>
    <xdr:sp macro="" textlink="">
      <xdr:nvSpPr>
        <xdr:cNvPr id="890" name="CustomShape 1">
          <a:extLst>
            <a:ext uri="{FF2B5EF4-FFF2-40B4-BE49-F238E27FC236}">
              <a16:creationId xmlns:a16="http://schemas.microsoft.com/office/drawing/2014/main" id="{00000000-0008-0000-0200-00007A030000}"/>
            </a:ext>
          </a:extLst>
        </xdr:cNvPr>
        <xdr:cNvSpPr/>
      </xdr:nvSpPr>
      <xdr:spPr>
        <a:xfrm>
          <a:off x="94763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263880</xdr:rowOff>
    </xdr:to>
    <xdr:sp macro="" textlink="">
      <xdr:nvSpPr>
        <xdr:cNvPr id="891" name="CustomShape 1">
          <a:extLst>
            <a:ext uri="{FF2B5EF4-FFF2-40B4-BE49-F238E27FC236}">
              <a16:creationId xmlns:a16="http://schemas.microsoft.com/office/drawing/2014/main" id="{00000000-0008-0000-0200-00007B030000}"/>
            </a:ext>
          </a:extLst>
        </xdr:cNvPr>
        <xdr:cNvSpPr/>
      </xdr:nvSpPr>
      <xdr:spPr>
        <a:xfrm>
          <a:off x="94763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270720</xdr:rowOff>
    </xdr:to>
    <xdr:sp macro="" textlink="">
      <xdr:nvSpPr>
        <xdr:cNvPr id="892" name="CustomShape 1">
          <a:extLst>
            <a:ext uri="{FF2B5EF4-FFF2-40B4-BE49-F238E27FC236}">
              <a16:creationId xmlns:a16="http://schemas.microsoft.com/office/drawing/2014/main" id="{00000000-0008-0000-0200-00007C030000}"/>
            </a:ext>
          </a:extLst>
        </xdr:cNvPr>
        <xdr:cNvSpPr/>
      </xdr:nvSpPr>
      <xdr:spPr>
        <a:xfrm>
          <a:off x="9476310" y="168573810"/>
          <a:ext cx="1262490"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263880</xdr:rowOff>
    </xdr:to>
    <xdr:sp macro="" textlink="">
      <xdr:nvSpPr>
        <xdr:cNvPr id="893" name="CustomShape 1">
          <a:extLst>
            <a:ext uri="{FF2B5EF4-FFF2-40B4-BE49-F238E27FC236}">
              <a16:creationId xmlns:a16="http://schemas.microsoft.com/office/drawing/2014/main" id="{00000000-0008-0000-0200-00007D030000}"/>
            </a:ext>
          </a:extLst>
        </xdr:cNvPr>
        <xdr:cNvSpPr/>
      </xdr:nvSpPr>
      <xdr:spPr>
        <a:xfrm>
          <a:off x="94763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263880</xdr:rowOff>
    </xdr:to>
    <xdr:sp macro="" textlink="">
      <xdr:nvSpPr>
        <xdr:cNvPr id="894" name="CustomShape 1">
          <a:extLst>
            <a:ext uri="{FF2B5EF4-FFF2-40B4-BE49-F238E27FC236}">
              <a16:creationId xmlns:a16="http://schemas.microsoft.com/office/drawing/2014/main" id="{00000000-0008-0000-0200-00007E030000}"/>
            </a:ext>
          </a:extLst>
        </xdr:cNvPr>
        <xdr:cNvSpPr/>
      </xdr:nvSpPr>
      <xdr:spPr>
        <a:xfrm>
          <a:off x="94763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263880</xdr:rowOff>
    </xdr:to>
    <xdr:sp macro="" textlink="">
      <xdr:nvSpPr>
        <xdr:cNvPr id="895" name="CustomShape 1">
          <a:extLst>
            <a:ext uri="{FF2B5EF4-FFF2-40B4-BE49-F238E27FC236}">
              <a16:creationId xmlns:a16="http://schemas.microsoft.com/office/drawing/2014/main" id="{00000000-0008-0000-0200-00007F030000}"/>
            </a:ext>
          </a:extLst>
        </xdr:cNvPr>
        <xdr:cNvSpPr/>
      </xdr:nvSpPr>
      <xdr:spPr>
        <a:xfrm>
          <a:off x="94763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263880</xdr:rowOff>
    </xdr:to>
    <xdr:sp macro="" textlink="">
      <xdr:nvSpPr>
        <xdr:cNvPr id="896" name="CustomShape 1">
          <a:extLst>
            <a:ext uri="{FF2B5EF4-FFF2-40B4-BE49-F238E27FC236}">
              <a16:creationId xmlns:a16="http://schemas.microsoft.com/office/drawing/2014/main" id="{00000000-0008-0000-0200-000080030000}"/>
            </a:ext>
          </a:extLst>
        </xdr:cNvPr>
        <xdr:cNvSpPr/>
      </xdr:nvSpPr>
      <xdr:spPr>
        <a:xfrm>
          <a:off x="94763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311</xdr:row>
      <xdr:rowOff>360</xdr:rowOff>
    </xdr:from>
    <xdr:to>
      <xdr:col>7</xdr:col>
      <xdr:colOff>223200</xdr:colOff>
      <xdr:row>311</xdr:row>
      <xdr:rowOff>263880</xdr:rowOff>
    </xdr:to>
    <xdr:sp macro="" textlink="">
      <xdr:nvSpPr>
        <xdr:cNvPr id="897" name="CustomShape 1">
          <a:extLst>
            <a:ext uri="{FF2B5EF4-FFF2-40B4-BE49-F238E27FC236}">
              <a16:creationId xmlns:a16="http://schemas.microsoft.com/office/drawing/2014/main" id="{00000000-0008-0000-0200-000081030000}"/>
            </a:ext>
          </a:extLst>
        </xdr:cNvPr>
        <xdr:cNvSpPr/>
      </xdr:nvSpPr>
      <xdr:spPr>
        <a:xfrm>
          <a:off x="94763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311</xdr:row>
      <xdr:rowOff>360</xdr:rowOff>
    </xdr:from>
    <xdr:to>
      <xdr:col>7</xdr:col>
      <xdr:colOff>127800</xdr:colOff>
      <xdr:row>311</xdr:row>
      <xdr:rowOff>263880</xdr:rowOff>
    </xdr:to>
    <xdr:sp macro="" textlink="">
      <xdr:nvSpPr>
        <xdr:cNvPr id="898" name="CustomShape 1">
          <a:extLst>
            <a:ext uri="{FF2B5EF4-FFF2-40B4-BE49-F238E27FC236}">
              <a16:creationId xmlns:a16="http://schemas.microsoft.com/office/drawing/2014/main" id="{00000000-0008-0000-0200-000082030000}"/>
            </a:ext>
          </a:extLst>
        </xdr:cNvPr>
        <xdr:cNvSpPr/>
      </xdr:nvSpPr>
      <xdr:spPr>
        <a:xfrm>
          <a:off x="93809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311</xdr:row>
      <xdr:rowOff>360</xdr:rowOff>
    </xdr:from>
    <xdr:to>
      <xdr:col>7</xdr:col>
      <xdr:colOff>127800</xdr:colOff>
      <xdr:row>311</xdr:row>
      <xdr:rowOff>263880</xdr:rowOff>
    </xdr:to>
    <xdr:sp macro="" textlink="">
      <xdr:nvSpPr>
        <xdr:cNvPr id="899" name="CustomShape 1">
          <a:extLst>
            <a:ext uri="{FF2B5EF4-FFF2-40B4-BE49-F238E27FC236}">
              <a16:creationId xmlns:a16="http://schemas.microsoft.com/office/drawing/2014/main" id="{00000000-0008-0000-0200-000083030000}"/>
            </a:ext>
          </a:extLst>
        </xdr:cNvPr>
        <xdr:cNvSpPr/>
      </xdr:nvSpPr>
      <xdr:spPr>
        <a:xfrm>
          <a:off x="93809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311</xdr:row>
      <xdr:rowOff>360</xdr:rowOff>
    </xdr:from>
    <xdr:to>
      <xdr:col>7</xdr:col>
      <xdr:colOff>127800</xdr:colOff>
      <xdr:row>311</xdr:row>
      <xdr:rowOff>263880</xdr:rowOff>
    </xdr:to>
    <xdr:sp macro="" textlink="">
      <xdr:nvSpPr>
        <xdr:cNvPr id="900" name="CustomShape 1">
          <a:extLst>
            <a:ext uri="{FF2B5EF4-FFF2-40B4-BE49-F238E27FC236}">
              <a16:creationId xmlns:a16="http://schemas.microsoft.com/office/drawing/2014/main" id="{00000000-0008-0000-0200-000084030000}"/>
            </a:ext>
          </a:extLst>
        </xdr:cNvPr>
        <xdr:cNvSpPr/>
      </xdr:nvSpPr>
      <xdr:spPr>
        <a:xfrm>
          <a:off x="93809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311</xdr:row>
      <xdr:rowOff>360</xdr:rowOff>
    </xdr:from>
    <xdr:to>
      <xdr:col>7</xdr:col>
      <xdr:colOff>127800</xdr:colOff>
      <xdr:row>311</xdr:row>
      <xdr:rowOff>263880</xdr:rowOff>
    </xdr:to>
    <xdr:sp macro="" textlink="">
      <xdr:nvSpPr>
        <xdr:cNvPr id="901" name="CustomShape 1">
          <a:extLst>
            <a:ext uri="{FF2B5EF4-FFF2-40B4-BE49-F238E27FC236}">
              <a16:creationId xmlns:a16="http://schemas.microsoft.com/office/drawing/2014/main" id="{00000000-0008-0000-0200-000085030000}"/>
            </a:ext>
          </a:extLst>
        </xdr:cNvPr>
        <xdr:cNvSpPr/>
      </xdr:nvSpPr>
      <xdr:spPr>
        <a:xfrm>
          <a:off x="9380910" y="1685738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263880</xdr:rowOff>
    </xdr:to>
    <xdr:sp macro="" textlink="">
      <xdr:nvSpPr>
        <xdr:cNvPr id="902" name="CustomShape 1">
          <a:extLst>
            <a:ext uri="{FF2B5EF4-FFF2-40B4-BE49-F238E27FC236}">
              <a16:creationId xmlns:a16="http://schemas.microsoft.com/office/drawing/2014/main" id="{00000000-0008-0000-0200-000086030000}"/>
            </a:ext>
          </a:extLst>
        </xdr:cNvPr>
        <xdr:cNvSpPr/>
      </xdr:nvSpPr>
      <xdr:spPr>
        <a:xfrm>
          <a:off x="94763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263880</xdr:rowOff>
    </xdr:to>
    <xdr:sp macro="" textlink="">
      <xdr:nvSpPr>
        <xdr:cNvPr id="903" name="CustomShape 1">
          <a:extLst>
            <a:ext uri="{FF2B5EF4-FFF2-40B4-BE49-F238E27FC236}">
              <a16:creationId xmlns:a16="http://schemas.microsoft.com/office/drawing/2014/main" id="{00000000-0008-0000-0200-000087030000}"/>
            </a:ext>
          </a:extLst>
        </xdr:cNvPr>
        <xdr:cNvSpPr/>
      </xdr:nvSpPr>
      <xdr:spPr>
        <a:xfrm>
          <a:off x="94763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263880</xdr:rowOff>
    </xdr:to>
    <xdr:sp macro="" textlink="">
      <xdr:nvSpPr>
        <xdr:cNvPr id="904" name="CustomShape 1">
          <a:extLst>
            <a:ext uri="{FF2B5EF4-FFF2-40B4-BE49-F238E27FC236}">
              <a16:creationId xmlns:a16="http://schemas.microsoft.com/office/drawing/2014/main" id="{00000000-0008-0000-0200-000088030000}"/>
            </a:ext>
          </a:extLst>
        </xdr:cNvPr>
        <xdr:cNvSpPr/>
      </xdr:nvSpPr>
      <xdr:spPr>
        <a:xfrm>
          <a:off x="94763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263880</xdr:rowOff>
    </xdr:to>
    <xdr:sp macro="" textlink="">
      <xdr:nvSpPr>
        <xdr:cNvPr id="905" name="CustomShape 1">
          <a:extLst>
            <a:ext uri="{FF2B5EF4-FFF2-40B4-BE49-F238E27FC236}">
              <a16:creationId xmlns:a16="http://schemas.microsoft.com/office/drawing/2014/main" id="{00000000-0008-0000-0200-000089030000}"/>
            </a:ext>
          </a:extLst>
        </xdr:cNvPr>
        <xdr:cNvSpPr/>
      </xdr:nvSpPr>
      <xdr:spPr>
        <a:xfrm>
          <a:off x="94763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263880</xdr:rowOff>
    </xdr:to>
    <xdr:sp macro="" textlink="">
      <xdr:nvSpPr>
        <xdr:cNvPr id="906" name="CustomShape 1">
          <a:extLst>
            <a:ext uri="{FF2B5EF4-FFF2-40B4-BE49-F238E27FC236}">
              <a16:creationId xmlns:a16="http://schemas.microsoft.com/office/drawing/2014/main" id="{00000000-0008-0000-0200-00008A030000}"/>
            </a:ext>
          </a:extLst>
        </xdr:cNvPr>
        <xdr:cNvSpPr/>
      </xdr:nvSpPr>
      <xdr:spPr>
        <a:xfrm>
          <a:off x="94763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263880</xdr:rowOff>
    </xdr:to>
    <xdr:sp macro="" textlink="">
      <xdr:nvSpPr>
        <xdr:cNvPr id="907" name="CustomShape 1">
          <a:extLst>
            <a:ext uri="{FF2B5EF4-FFF2-40B4-BE49-F238E27FC236}">
              <a16:creationId xmlns:a16="http://schemas.microsoft.com/office/drawing/2014/main" id="{00000000-0008-0000-0200-00008B030000}"/>
            </a:ext>
          </a:extLst>
        </xdr:cNvPr>
        <xdr:cNvSpPr/>
      </xdr:nvSpPr>
      <xdr:spPr>
        <a:xfrm>
          <a:off x="94763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263880</xdr:rowOff>
    </xdr:to>
    <xdr:sp macro="" textlink="">
      <xdr:nvSpPr>
        <xdr:cNvPr id="908" name="CustomShape 1">
          <a:extLst>
            <a:ext uri="{FF2B5EF4-FFF2-40B4-BE49-F238E27FC236}">
              <a16:creationId xmlns:a16="http://schemas.microsoft.com/office/drawing/2014/main" id="{00000000-0008-0000-0200-00008C030000}"/>
            </a:ext>
          </a:extLst>
        </xdr:cNvPr>
        <xdr:cNvSpPr/>
      </xdr:nvSpPr>
      <xdr:spPr>
        <a:xfrm>
          <a:off x="94763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263880</xdr:rowOff>
    </xdr:to>
    <xdr:sp macro="" textlink="">
      <xdr:nvSpPr>
        <xdr:cNvPr id="909" name="CustomShape 1">
          <a:extLst>
            <a:ext uri="{FF2B5EF4-FFF2-40B4-BE49-F238E27FC236}">
              <a16:creationId xmlns:a16="http://schemas.microsoft.com/office/drawing/2014/main" id="{00000000-0008-0000-0200-00008D030000}"/>
            </a:ext>
          </a:extLst>
        </xdr:cNvPr>
        <xdr:cNvSpPr/>
      </xdr:nvSpPr>
      <xdr:spPr>
        <a:xfrm>
          <a:off x="94763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263880</xdr:rowOff>
    </xdr:to>
    <xdr:sp macro="" textlink="">
      <xdr:nvSpPr>
        <xdr:cNvPr id="910" name="CustomShape 1">
          <a:extLst>
            <a:ext uri="{FF2B5EF4-FFF2-40B4-BE49-F238E27FC236}">
              <a16:creationId xmlns:a16="http://schemas.microsoft.com/office/drawing/2014/main" id="{00000000-0008-0000-0200-00008E030000}"/>
            </a:ext>
          </a:extLst>
        </xdr:cNvPr>
        <xdr:cNvSpPr/>
      </xdr:nvSpPr>
      <xdr:spPr>
        <a:xfrm>
          <a:off x="94763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263880</xdr:rowOff>
    </xdr:to>
    <xdr:sp macro="" textlink="">
      <xdr:nvSpPr>
        <xdr:cNvPr id="911" name="CustomShape 1">
          <a:extLst>
            <a:ext uri="{FF2B5EF4-FFF2-40B4-BE49-F238E27FC236}">
              <a16:creationId xmlns:a16="http://schemas.microsoft.com/office/drawing/2014/main" id="{00000000-0008-0000-0200-00008F030000}"/>
            </a:ext>
          </a:extLst>
        </xdr:cNvPr>
        <xdr:cNvSpPr/>
      </xdr:nvSpPr>
      <xdr:spPr>
        <a:xfrm>
          <a:off x="94763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263880</xdr:rowOff>
    </xdr:to>
    <xdr:sp macro="" textlink="">
      <xdr:nvSpPr>
        <xdr:cNvPr id="912" name="CustomShape 1">
          <a:extLst>
            <a:ext uri="{FF2B5EF4-FFF2-40B4-BE49-F238E27FC236}">
              <a16:creationId xmlns:a16="http://schemas.microsoft.com/office/drawing/2014/main" id="{00000000-0008-0000-0200-000090030000}"/>
            </a:ext>
          </a:extLst>
        </xdr:cNvPr>
        <xdr:cNvSpPr/>
      </xdr:nvSpPr>
      <xdr:spPr>
        <a:xfrm>
          <a:off x="94763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263880</xdr:rowOff>
    </xdr:to>
    <xdr:sp macro="" textlink="">
      <xdr:nvSpPr>
        <xdr:cNvPr id="913" name="CustomShape 1">
          <a:extLst>
            <a:ext uri="{FF2B5EF4-FFF2-40B4-BE49-F238E27FC236}">
              <a16:creationId xmlns:a16="http://schemas.microsoft.com/office/drawing/2014/main" id="{00000000-0008-0000-0200-000091030000}"/>
            </a:ext>
          </a:extLst>
        </xdr:cNvPr>
        <xdr:cNvSpPr/>
      </xdr:nvSpPr>
      <xdr:spPr>
        <a:xfrm>
          <a:off x="94763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263880</xdr:rowOff>
    </xdr:to>
    <xdr:sp macro="" textlink="">
      <xdr:nvSpPr>
        <xdr:cNvPr id="914" name="CustomShape 1">
          <a:extLst>
            <a:ext uri="{FF2B5EF4-FFF2-40B4-BE49-F238E27FC236}">
              <a16:creationId xmlns:a16="http://schemas.microsoft.com/office/drawing/2014/main" id="{00000000-0008-0000-0200-000092030000}"/>
            </a:ext>
          </a:extLst>
        </xdr:cNvPr>
        <xdr:cNvSpPr/>
      </xdr:nvSpPr>
      <xdr:spPr>
        <a:xfrm>
          <a:off x="94763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263880</xdr:rowOff>
    </xdr:to>
    <xdr:sp macro="" textlink="">
      <xdr:nvSpPr>
        <xdr:cNvPr id="915" name="CustomShape 1">
          <a:extLst>
            <a:ext uri="{FF2B5EF4-FFF2-40B4-BE49-F238E27FC236}">
              <a16:creationId xmlns:a16="http://schemas.microsoft.com/office/drawing/2014/main" id="{00000000-0008-0000-0200-000093030000}"/>
            </a:ext>
          </a:extLst>
        </xdr:cNvPr>
        <xdr:cNvSpPr/>
      </xdr:nvSpPr>
      <xdr:spPr>
        <a:xfrm>
          <a:off x="94763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263880</xdr:rowOff>
    </xdr:to>
    <xdr:sp macro="" textlink="">
      <xdr:nvSpPr>
        <xdr:cNvPr id="916" name="CustomShape 1">
          <a:extLst>
            <a:ext uri="{FF2B5EF4-FFF2-40B4-BE49-F238E27FC236}">
              <a16:creationId xmlns:a16="http://schemas.microsoft.com/office/drawing/2014/main" id="{00000000-0008-0000-0200-000094030000}"/>
            </a:ext>
          </a:extLst>
        </xdr:cNvPr>
        <xdr:cNvSpPr/>
      </xdr:nvSpPr>
      <xdr:spPr>
        <a:xfrm>
          <a:off x="94763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263880</xdr:rowOff>
    </xdr:to>
    <xdr:sp macro="" textlink="">
      <xdr:nvSpPr>
        <xdr:cNvPr id="917" name="CustomShape 1">
          <a:extLst>
            <a:ext uri="{FF2B5EF4-FFF2-40B4-BE49-F238E27FC236}">
              <a16:creationId xmlns:a16="http://schemas.microsoft.com/office/drawing/2014/main" id="{00000000-0008-0000-0200-000095030000}"/>
            </a:ext>
          </a:extLst>
        </xdr:cNvPr>
        <xdr:cNvSpPr/>
      </xdr:nvSpPr>
      <xdr:spPr>
        <a:xfrm>
          <a:off x="94763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263880</xdr:rowOff>
    </xdr:to>
    <xdr:sp macro="" textlink="">
      <xdr:nvSpPr>
        <xdr:cNvPr id="918" name="CustomShape 1">
          <a:extLst>
            <a:ext uri="{FF2B5EF4-FFF2-40B4-BE49-F238E27FC236}">
              <a16:creationId xmlns:a16="http://schemas.microsoft.com/office/drawing/2014/main" id="{00000000-0008-0000-0200-000096030000}"/>
            </a:ext>
          </a:extLst>
        </xdr:cNvPr>
        <xdr:cNvSpPr/>
      </xdr:nvSpPr>
      <xdr:spPr>
        <a:xfrm>
          <a:off x="94763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263880</xdr:rowOff>
    </xdr:to>
    <xdr:sp macro="" textlink="">
      <xdr:nvSpPr>
        <xdr:cNvPr id="919" name="CustomShape 1">
          <a:extLst>
            <a:ext uri="{FF2B5EF4-FFF2-40B4-BE49-F238E27FC236}">
              <a16:creationId xmlns:a16="http://schemas.microsoft.com/office/drawing/2014/main" id="{00000000-0008-0000-0200-000097030000}"/>
            </a:ext>
          </a:extLst>
        </xdr:cNvPr>
        <xdr:cNvSpPr/>
      </xdr:nvSpPr>
      <xdr:spPr>
        <a:xfrm>
          <a:off x="94763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263880</xdr:rowOff>
    </xdr:to>
    <xdr:sp macro="" textlink="">
      <xdr:nvSpPr>
        <xdr:cNvPr id="920" name="CustomShape 1">
          <a:extLst>
            <a:ext uri="{FF2B5EF4-FFF2-40B4-BE49-F238E27FC236}">
              <a16:creationId xmlns:a16="http://schemas.microsoft.com/office/drawing/2014/main" id="{00000000-0008-0000-0200-000098030000}"/>
            </a:ext>
          </a:extLst>
        </xdr:cNvPr>
        <xdr:cNvSpPr/>
      </xdr:nvSpPr>
      <xdr:spPr>
        <a:xfrm>
          <a:off x="94763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263880</xdr:rowOff>
    </xdr:to>
    <xdr:sp macro="" textlink="">
      <xdr:nvSpPr>
        <xdr:cNvPr id="921" name="CustomShape 1">
          <a:extLst>
            <a:ext uri="{FF2B5EF4-FFF2-40B4-BE49-F238E27FC236}">
              <a16:creationId xmlns:a16="http://schemas.microsoft.com/office/drawing/2014/main" id="{00000000-0008-0000-0200-000099030000}"/>
            </a:ext>
          </a:extLst>
        </xdr:cNvPr>
        <xdr:cNvSpPr/>
      </xdr:nvSpPr>
      <xdr:spPr>
        <a:xfrm>
          <a:off x="94763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263880</xdr:rowOff>
    </xdr:to>
    <xdr:sp macro="" textlink="">
      <xdr:nvSpPr>
        <xdr:cNvPr id="922" name="CustomShape 1">
          <a:extLst>
            <a:ext uri="{FF2B5EF4-FFF2-40B4-BE49-F238E27FC236}">
              <a16:creationId xmlns:a16="http://schemas.microsoft.com/office/drawing/2014/main" id="{00000000-0008-0000-0200-00009A030000}"/>
            </a:ext>
          </a:extLst>
        </xdr:cNvPr>
        <xdr:cNvSpPr/>
      </xdr:nvSpPr>
      <xdr:spPr>
        <a:xfrm>
          <a:off x="94763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263880</xdr:rowOff>
    </xdr:to>
    <xdr:sp macro="" textlink="">
      <xdr:nvSpPr>
        <xdr:cNvPr id="923" name="CustomShape 1">
          <a:extLst>
            <a:ext uri="{FF2B5EF4-FFF2-40B4-BE49-F238E27FC236}">
              <a16:creationId xmlns:a16="http://schemas.microsoft.com/office/drawing/2014/main" id="{00000000-0008-0000-0200-00009B030000}"/>
            </a:ext>
          </a:extLst>
        </xdr:cNvPr>
        <xdr:cNvSpPr/>
      </xdr:nvSpPr>
      <xdr:spPr>
        <a:xfrm>
          <a:off x="94763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263880</xdr:rowOff>
    </xdr:to>
    <xdr:sp macro="" textlink="">
      <xdr:nvSpPr>
        <xdr:cNvPr id="924" name="CustomShape 1">
          <a:extLst>
            <a:ext uri="{FF2B5EF4-FFF2-40B4-BE49-F238E27FC236}">
              <a16:creationId xmlns:a16="http://schemas.microsoft.com/office/drawing/2014/main" id="{00000000-0008-0000-0200-00009C030000}"/>
            </a:ext>
          </a:extLst>
        </xdr:cNvPr>
        <xdr:cNvSpPr/>
      </xdr:nvSpPr>
      <xdr:spPr>
        <a:xfrm>
          <a:off x="94763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263880</xdr:rowOff>
    </xdr:to>
    <xdr:sp macro="" textlink="">
      <xdr:nvSpPr>
        <xdr:cNvPr id="925" name="CustomShape 1">
          <a:extLst>
            <a:ext uri="{FF2B5EF4-FFF2-40B4-BE49-F238E27FC236}">
              <a16:creationId xmlns:a16="http://schemas.microsoft.com/office/drawing/2014/main" id="{00000000-0008-0000-0200-00009D030000}"/>
            </a:ext>
          </a:extLst>
        </xdr:cNvPr>
        <xdr:cNvSpPr/>
      </xdr:nvSpPr>
      <xdr:spPr>
        <a:xfrm>
          <a:off x="94763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263880</xdr:rowOff>
    </xdr:to>
    <xdr:sp macro="" textlink="">
      <xdr:nvSpPr>
        <xdr:cNvPr id="926" name="CustomShape 1">
          <a:extLst>
            <a:ext uri="{FF2B5EF4-FFF2-40B4-BE49-F238E27FC236}">
              <a16:creationId xmlns:a16="http://schemas.microsoft.com/office/drawing/2014/main" id="{00000000-0008-0000-0200-00009E030000}"/>
            </a:ext>
          </a:extLst>
        </xdr:cNvPr>
        <xdr:cNvSpPr/>
      </xdr:nvSpPr>
      <xdr:spPr>
        <a:xfrm>
          <a:off x="94763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263880</xdr:rowOff>
    </xdr:to>
    <xdr:sp macro="" textlink="">
      <xdr:nvSpPr>
        <xdr:cNvPr id="927" name="CustomShape 1">
          <a:extLst>
            <a:ext uri="{FF2B5EF4-FFF2-40B4-BE49-F238E27FC236}">
              <a16:creationId xmlns:a16="http://schemas.microsoft.com/office/drawing/2014/main" id="{00000000-0008-0000-0200-00009F030000}"/>
            </a:ext>
          </a:extLst>
        </xdr:cNvPr>
        <xdr:cNvSpPr/>
      </xdr:nvSpPr>
      <xdr:spPr>
        <a:xfrm>
          <a:off x="94763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263880</xdr:rowOff>
    </xdr:to>
    <xdr:sp macro="" textlink="">
      <xdr:nvSpPr>
        <xdr:cNvPr id="928" name="CustomShape 1">
          <a:extLst>
            <a:ext uri="{FF2B5EF4-FFF2-40B4-BE49-F238E27FC236}">
              <a16:creationId xmlns:a16="http://schemas.microsoft.com/office/drawing/2014/main" id="{00000000-0008-0000-0200-0000A0030000}"/>
            </a:ext>
          </a:extLst>
        </xdr:cNvPr>
        <xdr:cNvSpPr/>
      </xdr:nvSpPr>
      <xdr:spPr>
        <a:xfrm>
          <a:off x="94763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263880</xdr:rowOff>
    </xdr:to>
    <xdr:sp macro="" textlink="">
      <xdr:nvSpPr>
        <xdr:cNvPr id="929" name="CustomShape 1">
          <a:extLst>
            <a:ext uri="{FF2B5EF4-FFF2-40B4-BE49-F238E27FC236}">
              <a16:creationId xmlns:a16="http://schemas.microsoft.com/office/drawing/2014/main" id="{00000000-0008-0000-0200-0000A1030000}"/>
            </a:ext>
          </a:extLst>
        </xdr:cNvPr>
        <xdr:cNvSpPr/>
      </xdr:nvSpPr>
      <xdr:spPr>
        <a:xfrm>
          <a:off x="94763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270720</xdr:rowOff>
    </xdr:to>
    <xdr:sp macro="" textlink="">
      <xdr:nvSpPr>
        <xdr:cNvPr id="930" name="CustomShape 1">
          <a:extLst>
            <a:ext uri="{FF2B5EF4-FFF2-40B4-BE49-F238E27FC236}">
              <a16:creationId xmlns:a16="http://schemas.microsoft.com/office/drawing/2014/main" id="{00000000-0008-0000-0200-0000A2030000}"/>
            </a:ext>
          </a:extLst>
        </xdr:cNvPr>
        <xdr:cNvSpPr/>
      </xdr:nvSpPr>
      <xdr:spPr>
        <a:xfrm>
          <a:off x="9476310" y="180270510"/>
          <a:ext cx="1262490"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263880</xdr:rowOff>
    </xdr:to>
    <xdr:sp macro="" textlink="">
      <xdr:nvSpPr>
        <xdr:cNvPr id="931" name="CustomShape 1">
          <a:extLst>
            <a:ext uri="{FF2B5EF4-FFF2-40B4-BE49-F238E27FC236}">
              <a16:creationId xmlns:a16="http://schemas.microsoft.com/office/drawing/2014/main" id="{00000000-0008-0000-0200-0000A3030000}"/>
            </a:ext>
          </a:extLst>
        </xdr:cNvPr>
        <xdr:cNvSpPr/>
      </xdr:nvSpPr>
      <xdr:spPr>
        <a:xfrm>
          <a:off x="94763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263880</xdr:rowOff>
    </xdr:to>
    <xdr:sp macro="" textlink="">
      <xdr:nvSpPr>
        <xdr:cNvPr id="932" name="CustomShape 1">
          <a:extLst>
            <a:ext uri="{FF2B5EF4-FFF2-40B4-BE49-F238E27FC236}">
              <a16:creationId xmlns:a16="http://schemas.microsoft.com/office/drawing/2014/main" id="{00000000-0008-0000-0200-0000A4030000}"/>
            </a:ext>
          </a:extLst>
        </xdr:cNvPr>
        <xdr:cNvSpPr/>
      </xdr:nvSpPr>
      <xdr:spPr>
        <a:xfrm>
          <a:off x="94763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270720</xdr:rowOff>
    </xdr:to>
    <xdr:sp macro="" textlink="">
      <xdr:nvSpPr>
        <xdr:cNvPr id="933" name="CustomShape 1">
          <a:extLst>
            <a:ext uri="{FF2B5EF4-FFF2-40B4-BE49-F238E27FC236}">
              <a16:creationId xmlns:a16="http://schemas.microsoft.com/office/drawing/2014/main" id="{00000000-0008-0000-0200-0000A5030000}"/>
            </a:ext>
          </a:extLst>
        </xdr:cNvPr>
        <xdr:cNvSpPr/>
      </xdr:nvSpPr>
      <xdr:spPr>
        <a:xfrm>
          <a:off x="9476310" y="180270510"/>
          <a:ext cx="1262490"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263880</xdr:rowOff>
    </xdr:to>
    <xdr:sp macro="" textlink="">
      <xdr:nvSpPr>
        <xdr:cNvPr id="934" name="CustomShape 1">
          <a:extLst>
            <a:ext uri="{FF2B5EF4-FFF2-40B4-BE49-F238E27FC236}">
              <a16:creationId xmlns:a16="http://schemas.microsoft.com/office/drawing/2014/main" id="{00000000-0008-0000-0200-0000A6030000}"/>
            </a:ext>
          </a:extLst>
        </xdr:cNvPr>
        <xdr:cNvSpPr/>
      </xdr:nvSpPr>
      <xdr:spPr>
        <a:xfrm>
          <a:off x="94763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263880</xdr:rowOff>
    </xdr:to>
    <xdr:sp macro="" textlink="">
      <xdr:nvSpPr>
        <xdr:cNvPr id="935" name="CustomShape 1">
          <a:extLst>
            <a:ext uri="{FF2B5EF4-FFF2-40B4-BE49-F238E27FC236}">
              <a16:creationId xmlns:a16="http://schemas.microsoft.com/office/drawing/2014/main" id="{00000000-0008-0000-0200-0000A7030000}"/>
            </a:ext>
          </a:extLst>
        </xdr:cNvPr>
        <xdr:cNvSpPr/>
      </xdr:nvSpPr>
      <xdr:spPr>
        <a:xfrm>
          <a:off x="94763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263880</xdr:rowOff>
    </xdr:to>
    <xdr:sp macro="" textlink="">
      <xdr:nvSpPr>
        <xdr:cNvPr id="936" name="CustomShape 1">
          <a:extLst>
            <a:ext uri="{FF2B5EF4-FFF2-40B4-BE49-F238E27FC236}">
              <a16:creationId xmlns:a16="http://schemas.microsoft.com/office/drawing/2014/main" id="{00000000-0008-0000-0200-0000A8030000}"/>
            </a:ext>
          </a:extLst>
        </xdr:cNvPr>
        <xdr:cNvSpPr/>
      </xdr:nvSpPr>
      <xdr:spPr>
        <a:xfrm>
          <a:off x="94763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263880</xdr:rowOff>
    </xdr:to>
    <xdr:sp macro="" textlink="">
      <xdr:nvSpPr>
        <xdr:cNvPr id="937" name="CustomShape 1">
          <a:extLst>
            <a:ext uri="{FF2B5EF4-FFF2-40B4-BE49-F238E27FC236}">
              <a16:creationId xmlns:a16="http://schemas.microsoft.com/office/drawing/2014/main" id="{00000000-0008-0000-0200-0000A9030000}"/>
            </a:ext>
          </a:extLst>
        </xdr:cNvPr>
        <xdr:cNvSpPr/>
      </xdr:nvSpPr>
      <xdr:spPr>
        <a:xfrm>
          <a:off x="94763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263880</xdr:rowOff>
    </xdr:to>
    <xdr:sp macro="" textlink="">
      <xdr:nvSpPr>
        <xdr:cNvPr id="938" name="CustomShape 1">
          <a:extLst>
            <a:ext uri="{FF2B5EF4-FFF2-40B4-BE49-F238E27FC236}">
              <a16:creationId xmlns:a16="http://schemas.microsoft.com/office/drawing/2014/main" id="{00000000-0008-0000-0200-0000AA030000}"/>
            </a:ext>
          </a:extLst>
        </xdr:cNvPr>
        <xdr:cNvSpPr/>
      </xdr:nvSpPr>
      <xdr:spPr>
        <a:xfrm>
          <a:off x="94763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263880</xdr:rowOff>
    </xdr:to>
    <xdr:sp macro="" textlink="">
      <xdr:nvSpPr>
        <xdr:cNvPr id="939" name="CustomShape 1">
          <a:extLst>
            <a:ext uri="{FF2B5EF4-FFF2-40B4-BE49-F238E27FC236}">
              <a16:creationId xmlns:a16="http://schemas.microsoft.com/office/drawing/2014/main" id="{00000000-0008-0000-0200-0000AB030000}"/>
            </a:ext>
          </a:extLst>
        </xdr:cNvPr>
        <xdr:cNvSpPr/>
      </xdr:nvSpPr>
      <xdr:spPr>
        <a:xfrm>
          <a:off x="94763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263880</xdr:rowOff>
    </xdr:to>
    <xdr:sp macro="" textlink="">
      <xdr:nvSpPr>
        <xdr:cNvPr id="940" name="CustomShape 1">
          <a:extLst>
            <a:ext uri="{FF2B5EF4-FFF2-40B4-BE49-F238E27FC236}">
              <a16:creationId xmlns:a16="http://schemas.microsoft.com/office/drawing/2014/main" id="{00000000-0008-0000-0200-0000AC030000}"/>
            </a:ext>
          </a:extLst>
        </xdr:cNvPr>
        <xdr:cNvSpPr/>
      </xdr:nvSpPr>
      <xdr:spPr>
        <a:xfrm>
          <a:off x="94763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263880</xdr:rowOff>
    </xdr:to>
    <xdr:sp macro="" textlink="">
      <xdr:nvSpPr>
        <xdr:cNvPr id="941" name="CustomShape 1">
          <a:extLst>
            <a:ext uri="{FF2B5EF4-FFF2-40B4-BE49-F238E27FC236}">
              <a16:creationId xmlns:a16="http://schemas.microsoft.com/office/drawing/2014/main" id="{00000000-0008-0000-0200-0000AD030000}"/>
            </a:ext>
          </a:extLst>
        </xdr:cNvPr>
        <xdr:cNvSpPr/>
      </xdr:nvSpPr>
      <xdr:spPr>
        <a:xfrm>
          <a:off x="94763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270720</xdr:rowOff>
    </xdr:to>
    <xdr:sp macro="" textlink="">
      <xdr:nvSpPr>
        <xdr:cNvPr id="942" name="CustomShape 1">
          <a:extLst>
            <a:ext uri="{FF2B5EF4-FFF2-40B4-BE49-F238E27FC236}">
              <a16:creationId xmlns:a16="http://schemas.microsoft.com/office/drawing/2014/main" id="{00000000-0008-0000-0200-0000AE030000}"/>
            </a:ext>
          </a:extLst>
        </xdr:cNvPr>
        <xdr:cNvSpPr/>
      </xdr:nvSpPr>
      <xdr:spPr>
        <a:xfrm>
          <a:off x="9476310" y="180270510"/>
          <a:ext cx="1262490"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263880</xdr:rowOff>
    </xdr:to>
    <xdr:sp macro="" textlink="">
      <xdr:nvSpPr>
        <xdr:cNvPr id="943" name="CustomShape 1">
          <a:extLst>
            <a:ext uri="{FF2B5EF4-FFF2-40B4-BE49-F238E27FC236}">
              <a16:creationId xmlns:a16="http://schemas.microsoft.com/office/drawing/2014/main" id="{00000000-0008-0000-0200-0000AF030000}"/>
            </a:ext>
          </a:extLst>
        </xdr:cNvPr>
        <xdr:cNvSpPr/>
      </xdr:nvSpPr>
      <xdr:spPr>
        <a:xfrm>
          <a:off x="94763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263880</xdr:rowOff>
    </xdr:to>
    <xdr:sp macro="" textlink="">
      <xdr:nvSpPr>
        <xdr:cNvPr id="944" name="CustomShape 1">
          <a:extLst>
            <a:ext uri="{FF2B5EF4-FFF2-40B4-BE49-F238E27FC236}">
              <a16:creationId xmlns:a16="http://schemas.microsoft.com/office/drawing/2014/main" id="{00000000-0008-0000-0200-0000B0030000}"/>
            </a:ext>
          </a:extLst>
        </xdr:cNvPr>
        <xdr:cNvSpPr/>
      </xdr:nvSpPr>
      <xdr:spPr>
        <a:xfrm>
          <a:off x="94763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263880</xdr:rowOff>
    </xdr:to>
    <xdr:sp macro="" textlink="">
      <xdr:nvSpPr>
        <xdr:cNvPr id="945" name="CustomShape 1">
          <a:extLst>
            <a:ext uri="{FF2B5EF4-FFF2-40B4-BE49-F238E27FC236}">
              <a16:creationId xmlns:a16="http://schemas.microsoft.com/office/drawing/2014/main" id="{00000000-0008-0000-0200-0000B1030000}"/>
            </a:ext>
          </a:extLst>
        </xdr:cNvPr>
        <xdr:cNvSpPr/>
      </xdr:nvSpPr>
      <xdr:spPr>
        <a:xfrm>
          <a:off x="94763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263880</xdr:rowOff>
    </xdr:to>
    <xdr:sp macro="" textlink="">
      <xdr:nvSpPr>
        <xdr:cNvPr id="946" name="CustomShape 1">
          <a:extLst>
            <a:ext uri="{FF2B5EF4-FFF2-40B4-BE49-F238E27FC236}">
              <a16:creationId xmlns:a16="http://schemas.microsoft.com/office/drawing/2014/main" id="{00000000-0008-0000-0200-0000B2030000}"/>
            </a:ext>
          </a:extLst>
        </xdr:cNvPr>
        <xdr:cNvSpPr/>
      </xdr:nvSpPr>
      <xdr:spPr>
        <a:xfrm>
          <a:off x="94763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331</xdr:row>
      <xdr:rowOff>360</xdr:rowOff>
    </xdr:from>
    <xdr:to>
      <xdr:col>7</xdr:col>
      <xdr:colOff>223200</xdr:colOff>
      <xdr:row>331</xdr:row>
      <xdr:rowOff>263880</xdr:rowOff>
    </xdr:to>
    <xdr:sp macro="" textlink="">
      <xdr:nvSpPr>
        <xdr:cNvPr id="947" name="CustomShape 1">
          <a:extLst>
            <a:ext uri="{FF2B5EF4-FFF2-40B4-BE49-F238E27FC236}">
              <a16:creationId xmlns:a16="http://schemas.microsoft.com/office/drawing/2014/main" id="{00000000-0008-0000-0200-0000B3030000}"/>
            </a:ext>
          </a:extLst>
        </xdr:cNvPr>
        <xdr:cNvSpPr/>
      </xdr:nvSpPr>
      <xdr:spPr>
        <a:xfrm>
          <a:off x="94763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331</xdr:row>
      <xdr:rowOff>360</xdr:rowOff>
    </xdr:from>
    <xdr:to>
      <xdr:col>7</xdr:col>
      <xdr:colOff>127800</xdr:colOff>
      <xdr:row>331</xdr:row>
      <xdr:rowOff>263880</xdr:rowOff>
    </xdr:to>
    <xdr:sp macro="" textlink="">
      <xdr:nvSpPr>
        <xdr:cNvPr id="948" name="CustomShape 1">
          <a:extLst>
            <a:ext uri="{FF2B5EF4-FFF2-40B4-BE49-F238E27FC236}">
              <a16:creationId xmlns:a16="http://schemas.microsoft.com/office/drawing/2014/main" id="{00000000-0008-0000-0200-0000B4030000}"/>
            </a:ext>
          </a:extLst>
        </xdr:cNvPr>
        <xdr:cNvSpPr/>
      </xdr:nvSpPr>
      <xdr:spPr>
        <a:xfrm>
          <a:off x="93809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331</xdr:row>
      <xdr:rowOff>360</xdr:rowOff>
    </xdr:from>
    <xdr:to>
      <xdr:col>7</xdr:col>
      <xdr:colOff>127800</xdr:colOff>
      <xdr:row>331</xdr:row>
      <xdr:rowOff>263880</xdr:rowOff>
    </xdr:to>
    <xdr:sp macro="" textlink="">
      <xdr:nvSpPr>
        <xdr:cNvPr id="949" name="CustomShape 1">
          <a:extLst>
            <a:ext uri="{FF2B5EF4-FFF2-40B4-BE49-F238E27FC236}">
              <a16:creationId xmlns:a16="http://schemas.microsoft.com/office/drawing/2014/main" id="{00000000-0008-0000-0200-0000B5030000}"/>
            </a:ext>
          </a:extLst>
        </xdr:cNvPr>
        <xdr:cNvSpPr/>
      </xdr:nvSpPr>
      <xdr:spPr>
        <a:xfrm>
          <a:off x="93809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331</xdr:row>
      <xdr:rowOff>360</xdr:rowOff>
    </xdr:from>
    <xdr:to>
      <xdr:col>7</xdr:col>
      <xdr:colOff>127800</xdr:colOff>
      <xdr:row>331</xdr:row>
      <xdr:rowOff>263880</xdr:rowOff>
    </xdr:to>
    <xdr:sp macro="" textlink="">
      <xdr:nvSpPr>
        <xdr:cNvPr id="950" name="CustomShape 1">
          <a:extLst>
            <a:ext uri="{FF2B5EF4-FFF2-40B4-BE49-F238E27FC236}">
              <a16:creationId xmlns:a16="http://schemas.microsoft.com/office/drawing/2014/main" id="{00000000-0008-0000-0200-0000B6030000}"/>
            </a:ext>
          </a:extLst>
        </xdr:cNvPr>
        <xdr:cNvSpPr/>
      </xdr:nvSpPr>
      <xdr:spPr>
        <a:xfrm>
          <a:off x="93809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331</xdr:row>
      <xdr:rowOff>360</xdr:rowOff>
    </xdr:from>
    <xdr:to>
      <xdr:col>7</xdr:col>
      <xdr:colOff>127800</xdr:colOff>
      <xdr:row>331</xdr:row>
      <xdr:rowOff>263880</xdr:rowOff>
    </xdr:to>
    <xdr:sp macro="" textlink="">
      <xdr:nvSpPr>
        <xdr:cNvPr id="951" name="CustomShape 1">
          <a:extLst>
            <a:ext uri="{FF2B5EF4-FFF2-40B4-BE49-F238E27FC236}">
              <a16:creationId xmlns:a16="http://schemas.microsoft.com/office/drawing/2014/main" id="{00000000-0008-0000-0200-0000B7030000}"/>
            </a:ext>
          </a:extLst>
        </xdr:cNvPr>
        <xdr:cNvSpPr/>
      </xdr:nvSpPr>
      <xdr:spPr>
        <a:xfrm>
          <a:off x="9380910" y="1802705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263880</xdr:rowOff>
    </xdr:to>
    <xdr:sp macro="" textlink="">
      <xdr:nvSpPr>
        <xdr:cNvPr id="952" name="CustomShape 1">
          <a:extLst>
            <a:ext uri="{FF2B5EF4-FFF2-40B4-BE49-F238E27FC236}">
              <a16:creationId xmlns:a16="http://schemas.microsoft.com/office/drawing/2014/main" id="{00000000-0008-0000-0200-0000B8030000}"/>
            </a:ext>
          </a:extLst>
        </xdr:cNvPr>
        <xdr:cNvSpPr/>
      </xdr:nvSpPr>
      <xdr:spPr>
        <a:xfrm>
          <a:off x="94763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263880</xdr:rowOff>
    </xdr:to>
    <xdr:sp macro="" textlink="">
      <xdr:nvSpPr>
        <xdr:cNvPr id="953" name="CustomShape 1">
          <a:extLst>
            <a:ext uri="{FF2B5EF4-FFF2-40B4-BE49-F238E27FC236}">
              <a16:creationId xmlns:a16="http://schemas.microsoft.com/office/drawing/2014/main" id="{00000000-0008-0000-0200-0000B9030000}"/>
            </a:ext>
          </a:extLst>
        </xdr:cNvPr>
        <xdr:cNvSpPr/>
      </xdr:nvSpPr>
      <xdr:spPr>
        <a:xfrm>
          <a:off x="94763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263880</xdr:rowOff>
    </xdr:to>
    <xdr:sp macro="" textlink="">
      <xdr:nvSpPr>
        <xdr:cNvPr id="954" name="CustomShape 1">
          <a:extLst>
            <a:ext uri="{FF2B5EF4-FFF2-40B4-BE49-F238E27FC236}">
              <a16:creationId xmlns:a16="http://schemas.microsoft.com/office/drawing/2014/main" id="{00000000-0008-0000-0200-0000BA030000}"/>
            </a:ext>
          </a:extLst>
        </xdr:cNvPr>
        <xdr:cNvSpPr/>
      </xdr:nvSpPr>
      <xdr:spPr>
        <a:xfrm>
          <a:off x="94763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263880</xdr:rowOff>
    </xdr:to>
    <xdr:sp macro="" textlink="">
      <xdr:nvSpPr>
        <xdr:cNvPr id="955" name="CustomShape 1">
          <a:extLst>
            <a:ext uri="{FF2B5EF4-FFF2-40B4-BE49-F238E27FC236}">
              <a16:creationId xmlns:a16="http://schemas.microsoft.com/office/drawing/2014/main" id="{00000000-0008-0000-0200-0000BB030000}"/>
            </a:ext>
          </a:extLst>
        </xdr:cNvPr>
        <xdr:cNvSpPr/>
      </xdr:nvSpPr>
      <xdr:spPr>
        <a:xfrm>
          <a:off x="94763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263880</xdr:rowOff>
    </xdr:to>
    <xdr:sp macro="" textlink="">
      <xdr:nvSpPr>
        <xdr:cNvPr id="956" name="CustomShape 1">
          <a:extLst>
            <a:ext uri="{FF2B5EF4-FFF2-40B4-BE49-F238E27FC236}">
              <a16:creationId xmlns:a16="http://schemas.microsoft.com/office/drawing/2014/main" id="{00000000-0008-0000-0200-0000BC030000}"/>
            </a:ext>
          </a:extLst>
        </xdr:cNvPr>
        <xdr:cNvSpPr/>
      </xdr:nvSpPr>
      <xdr:spPr>
        <a:xfrm>
          <a:off x="94763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263880</xdr:rowOff>
    </xdr:to>
    <xdr:sp macro="" textlink="">
      <xdr:nvSpPr>
        <xdr:cNvPr id="957" name="CustomShape 1">
          <a:extLst>
            <a:ext uri="{FF2B5EF4-FFF2-40B4-BE49-F238E27FC236}">
              <a16:creationId xmlns:a16="http://schemas.microsoft.com/office/drawing/2014/main" id="{00000000-0008-0000-0200-0000BD030000}"/>
            </a:ext>
          </a:extLst>
        </xdr:cNvPr>
        <xdr:cNvSpPr/>
      </xdr:nvSpPr>
      <xdr:spPr>
        <a:xfrm>
          <a:off x="94763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263880</xdr:rowOff>
    </xdr:to>
    <xdr:sp macro="" textlink="">
      <xdr:nvSpPr>
        <xdr:cNvPr id="958" name="CustomShape 1">
          <a:extLst>
            <a:ext uri="{FF2B5EF4-FFF2-40B4-BE49-F238E27FC236}">
              <a16:creationId xmlns:a16="http://schemas.microsoft.com/office/drawing/2014/main" id="{00000000-0008-0000-0200-0000BE030000}"/>
            </a:ext>
          </a:extLst>
        </xdr:cNvPr>
        <xdr:cNvSpPr/>
      </xdr:nvSpPr>
      <xdr:spPr>
        <a:xfrm>
          <a:off x="94763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263880</xdr:rowOff>
    </xdr:to>
    <xdr:sp macro="" textlink="">
      <xdr:nvSpPr>
        <xdr:cNvPr id="959" name="CustomShape 1">
          <a:extLst>
            <a:ext uri="{FF2B5EF4-FFF2-40B4-BE49-F238E27FC236}">
              <a16:creationId xmlns:a16="http://schemas.microsoft.com/office/drawing/2014/main" id="{00000000-0008-0000-0200-0000BF030000}"/>
            </a:ext>
          </a:extLst>
        </xdr:cNvPr>
        <xdr:cNvSpPr/>
      </xdr:nvSpPr>
      <xdr:spPr>
        <a:xfrm>
          <a:off x="94763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263880</xdr:rowOff>
    </xdr:to>
    <xdr:sp macro="" textlink="">
      <xdr:nvSpPr>
        <xdr:cNvPr id="960" name="CustomShape 1">
          <a:extLst>
            <a:ext uri="{FF2B5EF4-FFF2-40B4-BE49-F238E27FC236}">
              <a16:creationId xmlns:a16="http://schemas.microsoft.com/office/drawing/2014/main" id="{00000000-0008-0000-0200-0000C0030000}"/>
            </a:ext>
          </a:extLst>
        </xdr:cNvPr>
        <xdr:cNvSpPr/>
      </xdr:nvSpPr>
      <xdr:spPr>
        <a:xfrm>
          <a:off x="94763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263880</xdr:rowOff>
    </xdr:to>
    <xdr:sp macro="" textlink="">
      <xdr:nvSpPr>
        <xdr:cNvPr id="961" name="CustomShape 1">
          <a:extLst>
            <a:ext uri="{FF2B5EF4-FFF2-40B4-BE49-F238E27FC236}">
              <a16:creationId xmlns:a16="http://schemas.microsoft.com/office/drawing/2014/main" id="{00000000-0008-0000-0200-0000C1030000}"/>
            </a:ext>
          </a:extLst>
        </xdr:cNvPr>
        <xdr:cNvSpPr/>
      </xdr:nvSpPr>
      <xdr:spPr>
        <a:xfrm>
          <a:off x="94763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263880</xdr:rowOff>
    </xdr:to>
    <xdr:sp macro="" textlink="">
      <xdr:nvSpPr>
        <xdr:cNvPr id="962" name="CustomShape 1">
          <a:extLst>
            <a:ext uri="{FF2B5EF4-FFF2-40B4-BE49-F238E27FC236}">
              <a16:creationId xmlns:a16="http://schemas.microsoft.com/office/drawing/2014/main" id="{00000000-0008-0000-0200-0000C2030000}"/>
            </a:ext>
          </a:extLst>
        </xdr:cNvPr>
        <xdr:cNvSpPr/>
      </xdr:nvSpPr>
      <xdr:spPr>
        <a:xfrm>
          <a:off x="94763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263880</xdr:rowOff>
    </xdr:to>
    <xdr:sp macro="" textlink="">
      <xdr:nvSpPr>
        <xdr:cNvPr id="963" name="CustomShape 1">
          <a:extLst>
            <a:ext uri="{FF2B5EF4-FFF2-40B4-BE49-F238E27FC236}">
              <a16:creationId xmlns:a16="http://schemas.microsoft.com/office/drawing/2014/main" id="{00000000-0008-0000-0200-0000C3030000}"/>
            </a:ext>
          </a:extLst>
        </xdr:cNvPr>
        <xdr:cNvSpPr/>
      </xdr:nvSpPr>
      <xdr:spPr>
        <a:xfrm>
          <a:off x="94763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263880</xdr:rowOff>
    </xdr:to>
    <xdr:sp macro="" textlink="">
      <xdr:nvSpPr>
        <xdr:cNvPr id="964" name="CustomShape 1">
          <a:extLst>
            <a:ext uri="{FF2B5EF4-FFF2-40B4-BE49-F238E27FC236}">
              <a16:creationId xmlns:a16="http://schemas.microsoft.com/office/drawing/2014/main" id="{00000000-0008-0000-0200-0000C4030000}"/>
            </a:ext>
          </a:extLst>
        </xdr:cNvPr>
        <xdr:cNvSpPr/>
      </xdr:nvSpPr>
      <xdr:spPr>
        <a:xfrm>
          <a:off x="94763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263880</xdr:rowOff>
    </xdr:to>
    <xdr:sp macro="" textlink="">
      <xdr:nvSpPr>
        <xdr:cNvPr id="965" name="CustomShape 1">
          <a:extLst>
            <a:ext uri="{FF2B5EF4-FFF2-40B4-BE49-F238E27FC236}">
              <a16:creationId xmlns:a16="http://schemas.microsoft.com/office/drawing/2014/main" id="{00000000-0008-0000-0200-0000C5030000}"/>
            </a:ext>
          </a:extLst>
        </xdr:cNvPr>
        <xdr:cNvSpPr/>
      </xdr:nvSpPr>
      <xdr:spPr>
        <a:xfrm>
          <a:off x="94763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263880</xdr:rowOff>
    </xdr:to>
    <xdr:sp macro="" textlink="">
      <xdr:nvSpPr>
        <xdr:cNvPr id="966" name="CustomShape 1">
          <a:extLst>
            <a:ext uri="{FF2B5EF4-FFF2-40B4-BE49-F238E27FC236}">
              <a16:creationId xmlns:a16="http://schemas.microsoft.com/office/drawing/2014/main" id="{00000000-0008-0000-0200-0000C6030000}"/>
            </a:ext>
          </a:extLst>
        </xdr:cNvPr>
        <xdr:cNvSpPr/>
      </xdr:nvSpPr>
      <xdr:spPr>
        <a:xfrm>
          <a:off x="94763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263880</xdr:rowOff>
    </xdr:to>
    <xdr:sp macro="" textlink="">
      <xdr:nvSpPr>
        <xdr:cNvPr id="967" name="CustomShape 1">
          <a:extLst>
            <a:ext uri="{FF2B5EF4-FFF2-40B4-BE49-F238E27FC236}">
              <a16:creationId xmlns:a16="http://schemas.microsoft.com/office/drawing/2014/main" id="{00000000-0008-0000-0200-0000C7030000}"/>
            </a:ext>
          </a:extLst>
        </xdr:cNvPr>
        <xdr:cNvSpPr/>
      </xdr:nvSpPr>
      <xdr:spPr>
        <a:xfrm>
          <a:off x="94763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263880</xdr:rowOff>
    </xdr:to>
    <xdr:sp macro="" textlink="">
      <xdr:nvSpPr>
        <xdr:cNvPr id="968" name="CustomShape 1">
          <a:extLst>
            <a:ext uri="{FF2B5EF4-FFF2-40B4-BE49-F238E27FC236}">
              <a16:creationId xmlns:a16="http://schemas.microsoft.com/office/drawing/2014/main" id="{00000000-0008-0000-0200-0000C8030000}"/>
            </a:ext>
          </a:extLst>
        </xdr:cNvPr>
        <xdr:cNvSpPr/>
      </xdr:nvSpPr>
      <xdr:spPr>
        <a:xfrm>
          <a:off x="94763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263880</xdr:rowOff>
    </xdr:to>
    <xdr:sp macro="" textlink="">
      <xdr:nvSpPr>
        <xdr:cNvPr id="969" name="CustomShape 1">
          <a:extLst>
            <a:ext uri="{FF2B5EF4-FFF2-40B4-BE49-F238E27FC236}">
              <a16:creationId xmlns:a16="http://schemas.microsoft.com/office/drawing/2014/main" id="{00000000-0008-0000-0200-0000C9030000}"/>
            </a:ext>
          </a:extLst>
        </xdr:cNvPr>
        <xdr:cNvSpPr/>
      </xdr:nvSpPr>
      <xdr:spPr>
        <a:xfrm>
          <a:off x="94763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263880</xdr:rowOff>
    </xdr:to>
    <xdr:sp macro="" textlink="">
      <xdr:nvSpPr>
        <xdr:cNvPr id="970" name="CustomShape 1">
          <a:extLst>
            <a:ext uri="{FF2B5EF4-FFF2-40B4-BE49-F238E27FC236}">
              <a16:creationId xmlns:a16="http://schemas.microsoft.com/office/drawing/2014/main" id="{00000000-0008-0000-0200-0000CA030000}"/>
            </a:ext>
          </a:extLst>
        </xdr:cNvPr>
        <xdr:cNvSpPr/>
      </xdr:nvSpPr>
      <xdr:spPr>
        <a:xfrm>
          <a:off x="94763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263880</xdr:rowOff>
    </xdr:to>
    <xdr:sp macro="" textlink="">
      <xdr:nvSpPr>
        <xdr:cNvPr id="971" name="CustomShape 1">
          <a:extLst>
            <a:ext uri="{FF2B5EF4-FFF2-40B4-BE49-F238E27FC236}">
              <a16:creationId xmlns:a16="http://schemas.microsoft.com/office/drawing/2014/main" id="{00000000-0008-0000-0200-0000CB030000}"/>
            </a:ext>
          </a:extLst>
        </xdr:cNvPr>
        <xdr:cNvSpPr/>
      </xdr:nvSpPr>
      <xdr:spPr>
        <a:xfrm>
          <a:off x="94763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263880</xdr:rowOff>
    </xdr:to>
    <xdr:sp macro="" textlink="">
      <xdr:nvSpPr>
        <xdr:cNvPr id="972" name="CustomShape 1">
          <a:extLst>
            <a:ext uri="{FF2B5EF4-FFF2-40B4-BE49-F238E27FC236}">
              <a16:creationId xmlns:a16="http://schemas.microsoft.com/office/drawing/2014/main" id="{00000000-0008-0000-0200-0000CC030000}"/>
            </a:ext>
          </a:extLst>
        </xdr:cNvPr>
        <xdr:cNvSpPr/>
      </xdr:nvSpPr>
      <xdr:spPr>
        <a:xfrm>
          <a:off x="94763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263880</xdr:rowOff>
    </xdr:to>
    <xdr:sp macro="" textlink="">
      <xdr:nvSpPr>
        <xdr:cNvPr id="973" name="CustomShape 1">
          <a:extLst>
            <a:ext uri="{FF2B5EF4-FFF2-40B4-BE49-F238E27FC236}">
              <a16:creationId xmlns:a16="http://schemas.microsoft.com/office/drawing/2014/main" id="{00000000-0008-0000-0200-0000CD030000}"/>
            </a:ext>
          </a:extLst>
        </xdr:cNvPr>
        <xdr:cNvSpPr/>
      </xdr:nvSpPr>
      <xdr:spPr>
        <a:xfrm>
          <a:off x="94763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263880</xdr:rowOff>
    </xdr:to>
    <xdr:sp macro="" textlink="">
      <xdr:nvSpPr>
        <xdr:cNvPr id="974" name="CustomShape 1">
          <a:extLst>
            <a:ext uri="{FF2B5EF4-FFF2-40B4-BE49-F238E27FC236}">
              <a16:creationId xmlns:a16="http://schemas.microsoft.com/office/drawing/2014/main" id="{00000000-0008-0000-0200-0000CE030000}"/>
            </a:ext>
          </a:extLst>
        </xdr:cNvPr>
        <xdr:cNvSpPr/>
      </xdr:nvSpPr>
      <xdr:spPr>
        <a:xfrm>
          <a:off x="94763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263880</xdr:rowOff>
    </xdr:to>
    <xdr:sp macro="" textlink="">
      <xdr:nvSpPr>
        <xdr:cNvPr id="975" name="CustomShape 1">
          <a:extLst>
            <a:ext uri="{FF2B5EF4-FFF2-40B4-BE49-F238E27FC236}">
              <a16:creationId xmlns:a16="http://schemas.microsoft.com/office/drawing/2014/main" id="{00000000-0008-0000-0200-0000CF030000}"/>
            </a:ext>
          </a:extLst>
        </xdr:cNvPr>
        <xdr:cNvSpPr/>
      </xdr:nvSpPr>
      <xdr:spPr>
        <a:xfrm>
          <a:off x="94763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263880</xdr:rowOff>
    </xdr:to>
    <xdr:sp macro="" textlink="">
      <xdr:nvSpPr>
        <xdr:cNvPr id="976" name="CustomShape 1">
          <a:extLst>
            <a:ext uri="{FF2B5EF4-FFF2-40B4-BE49-F238E27FC236}">
              <a16:creationId xmlns:a16="http://schemas.microsoft.com/office/drawing/2014/main" id="{00000000-0008-0000-0200-0000D0030000}"/>
            </a:ext>
          </a:extLst>
        </xdr:cNvPr>
        <xdr:cNvSpPr/>
      </xdr:nvSpPr>
      <xdr:spPr>
        <a:xfrm>
          <a:off x="94763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263880</xdr:rowOff>
    </xdr:to>
    <xdr:sp macro="" textlink="">
      <xdr:nvSpPr>
        <xdr:cNvPr id="977" name="CustomShape 1">
          <a:extLst>
            <a:ext uri="{FF2B5EF4-FFF2-40B4-BE49-F238E27FC236}">
              <a16:creationId xmlns:a16="http://schemas.microsoft.com/office/drawing/2014/main" id="{00000000-0008-0000-0200-0000D1030000}"/>
            </a:ext>
          </a:extLst>
        </xdr:cNvPr>
        <xdr:cNvSpPr/>
      </xdr:nvSpPr>
      <xdr:spPr>
        <a:xfrm>
          <a:off x="94763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263880</xdr:rowOff>
    </xdr:to>
    <xdr:sp macro="" textlink="">
      <xdr:nvSpPr>
        <xdr:cNvPr id="978" name="CustomShape 1">
          <a:extLst>
            <a:ext uri="{FF2B5EF4-FFF2-40B4-BE49-F238E27FC236}">
              <a16:creationId xmlns:a16="http://schemas.microsoft.com/office/drawing/2014/main" id="{00000000-0008-0000-0200-0000D2030000}"/>
            </a:ext>
          </a:extLst>
        </xdr:cNvPr>
        <xdr:cNvSpPr/>
      </xdr:nvSpPr>
      <xdr:spPr>
        <a:xfrm>
          <a:off x="94763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263880</xdr:rowOff>
    </xdr:to>
    <xdr:sp macro="" textlink="">
      <xdr:nvSpPr>
        <xdr:cNvPr id="979" name="CustomShape 1">
          <a:extLst>
            <a:ext uri="{FF2B5EF4-FFF2-40B4-BE49-F238E27FC236}">
              <a16:creationId xmlns:a16="http://schemas.microsoft.com/office/drawing/2014/main" id="{00000000-0008-0000-0200-0000D3030000}"/>
            </a:ext>
          </a:extLst>
        </xdr:cNvPr>
        <xdr:cNvSpPr/>
      </xdr:nvSpPr>
      <xdr:spPr>
        <a:xfrm>
          <a:off x="94763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270720</xdr:rowOff>
    </xdr:to>
    <xdr:sp macro="" textlink="">
      <xdr:nvSpPr>
        <xdr:cNvPr id="980" name="CustomShape 1">
          <a:extLst>
            <a:ext uri="{FF2B5EF4-FFF2-40B4-BE49-F238E27FC236}">
              <a16:creationId xmlns:a16="http://schemas.microsoft.com/office/drawing/2014/main" id="{00000000-0008-0000-0200-0000D4030000}"/>
            </a:ext>
          </a:extLst>
        </xdr:cNvPr>
        <xdr:cNvSpPr/>
      </xdr:nvSpPr>
      <xdr:spPr>
        <a:xfrm>
          <a:off x="9476310" y="191967210"/>
          <a:ext cx="1262490"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263880</xdr:rowOff>
    </xdr:to>
    <xdr:sp macro="" textlink="">
      <xdr:nvSpPr>
        <xdr:cNvPr id="981" name="CustomShape 1">
          <a:extLst>
            <a:ext uri="{FF2B5EF4-FFF2-40B4-BE49-F238E27FC236}">
              <a16:creationId xmlns:a16="http://schemas.microsoft.com/office/drawing/2014/main" id="{00000000-0008-0000-0200-0000D5030000}"/>
            </a:ext>
          </a:extLst>
        </xdr:cNvPr>
        <xdr:cNvSpPr/>
      </xdr:nvSpPr>
      <xdr:spPr>
        <a:xfrm>
          <a:off x="94763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263880</xdr:rowOff>
    </xdr:to>
    <xdr:sp macro="" textlink="">
      <xdr:nvSpPr>
        <xdr:cNvPr id="982" name="CustomShape 1">
          <a:extLst>
            <a:ext uri="{FF2B5EF4-FFF2-40B4-BE49-F238E27FC236}">
              <a16:creationId xmlns:a16="http://schemas.microsoft.com/office/drawing/2014/main" id="{00000000-0008-0000-0200-0000D6030000}"/>
            </a:ext>
          </a:extLst>
        </xdr:cNvPr>
        <xdr:cNvSpPr/>
      </xdr:nvSpPr>
      <xdr:spPr>
        <a:xfrm>
          <a:off x="94763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270720</xdr:rowOff>
    </xdr:to>
    <xdr:sp macro="" textlink="">
      <xdr:nvSpPr>
        <xdr:cNvPr id="983" name="CustomShape 1">
          <a:extLst>
            <a:ext uri="{FF2B5EF4-FFF2-40B4-BE49-F238E27FC236}">
              <a16:creationId xmlns:a16="http://schemas.microsoft.com/office/drawing/2014/main" id="{00000000-0008-0000-0200-0000D7030000}"/>
            </a:ext>
          </a:extLst>
        </xdr:cNvPr>
        <xdr:cNvSpPr/>
      </xdr:nvSpPr>
      <xdr:spPr>
        <a:xfrm>
          <a:off x="9476310" y="191967210"/>
          <a:ext cx="1262490"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263880</xdr:rowOff>
    </xdr:to>
    <xdr:sp macro="" textlink="">
      <xdr:nvSpPr>
        <xdr:cNvPr id="984" name="CustomShape 1">
          <a:extLst>
            <a:ext uri="{FF2B5EF4-FFF2-40B4-BE49-F238E27FC236}">
              <a16:creationId xmlns:a16="http://schemas.microsoft.com/office/drawing/2014/main" id="{00000000-0008-0000-0200-0000D8030000}"/>
            </a:ext>
          </a:extLst>
        </xdr:cNvPr>
        <xdr:cNvSpPr/>
      </xdr:nvSpPr>
      <xdr:spPr>
        <a:xfrm>
          <a:off x="94763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263880</xdr:rowOff>
    </xdr:to>
    <xdr:sp macro="" textlink="">
      <xdr:nvSpPr>
        <xdr:cNvPr id="985" name="CustomShape 1">
          <a:extLst>
            <a:ext uri="{FF2B5EF4-FFF2-40B4-BE49-F238E27FC236}">
              <a16:creationId xmlns:a16="http://schemas.microsoft.com/office/drawing/2014/main" id="{00000000-0008-0000-0200-0000D9030000}"/>
            </a:ext>
          </a:extLst>
        </xdr:cNvPr>
        <xdr:cNvSpPr/>
      </xdr:nvSpPr>
      <xdr:spPr>
        <a:xfrm>
          <a:off x="94763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263880</xdr:rowOff>
    </xdr:to>
    <xdr:sp macro="" textlink="">
      <xdr:nvSpPr>
        <xdr:cNvPr id="986" name="CustomShape 1">
          <a:extLst>
            <a:ext uri="{FF2B5EF4-FFF2-40B4-BE49-F238E27FC236}">
              <a16:creationId xmlns:a16="http://schemas.microsoft.com/office/drawing/2014/main" id="{00000000-0008-0000-0200-0000DA030000}"/>
            </a:ext>
          </a:extLst>
        </xdr:cNvPr>
        <xdr:cNvSpPr/>
      </xdr:nvSpPr>
      <xdr:spPr>
        <a:xfrm>
          <a:off x="94763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263880</xdr:rowOff>
    </xdr:to>
    <xdr:sp macro="" textlink="">
      <xdr:nvSpPr>
        <xdr:cNvPr id="987" name="CustomShape 1">
          <a:extLst>
            <a:ext uri="{FF2B5EF4-FFF2-40B4-BE49-F238E27FC236}">
              <a16:creationId xmlns:a16="http://schemas.microsoft.com/office/drawing/2014/main" id="{00000000-0008-0000-0200-0000DB030000}"/>
            </a:ext>
          </a:extLst>
        </xdr:cNvPr>
        <xdr:cNvSpPr/>
      </xdr:nvSpPr>
      <xdr:spPr>
        <a:xfrm>
          <a:off x="94763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263880</xdr:rowOff>
    </xdr:to>
    <xdr:sp macro="" textlink="">
      <xdr:nvSpPr>
        <xdr:cNvPr id="988" name="CustomShape 1">
          <a:extLst>
            <a:ext uri="{FF2B5EF4-FFF2-40B4-BE49-F238E27FC236}">
              <a16:creationId xmlns:a16="http://schemas.microsoft.com/office/drawing/2014/main" id="{00000000-0008-0000-0200-0000DC030000}"/>
            </a:ext>
          </a:extLst>
        </xdr:cNvPr>
        <xdr:cNvSpPr/>
      </xdr:nvSpPr>
      <xdr:spPr>
        <a:xfrm>
          <a:off x="94763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263880</xdr:rowOff>
    </xdr:to>
    <xdr:sp macro="" textlink="">
      <xdr:nvSpPr>
        <xdr:cNvPr id="989" name="CustomShape 1">
          <a:extLst>
            <a:ext uri="{FF2B5EF4-FFF2-40B4-BE49-F238E27FC236}">
              <a16:creationId xmlns:a16="http://schemas.microsoft.com/office/drawing/2014/main" id="{00000000-0008-0000-0200-0000DD030000}"/>
            </a:ext>
          </a:extLst>
        </xdr:cNvPr>
        <xdr:cNvSpPr/>
      </xdr:nvSpPr>
      <xdr:spPr>
        <a:xfrm>
          <a:off x="94763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263880</xdr:rowOff>
    </xdr:to>
    <xdr:sp macro="" textlink="">
      <xdr:nvSpPr>
        <xdr:cNvPr id="990" name="CustomShape 1">
          <a:extLst>
            <a:ext uri="{FF2B5EF4-FFF2-40B4-BE49-F238E27FC236}">
              <a16:creationId xmlns:a16="http://schemas.microsoft.com/office/drawing/2014/main" id="{00000000-0008-0000-0200-0000DE030000}"/>
            </a:ext>
          </a:extLst>
        </xdr:cNvPr>
        <xdr:cNvSpPr/>
      </xdr:nvSpPr>
      <xdr:spPr>
        <a:xfrm>
          <a:off x="94763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263880</xdr:rowOff>
    </xdr:to>
    <xdr:sp macro="" textlink="">
      <xdr:nvSpPr>
        <xdr:cNvPr id="991" name="CustomShape 1">
          <a:extLst>
            <a:ext uri="{FF2B5EF4-FFF2-40B4-BE49-F238E27FC236}">
              <a16:creationId xmlns:a16="http://schemas.microsoft.com/office/drawing/2014/main" id="{00000000-0008-0000-0200-0000DF030000}"/>
            </a:ext>
          </a:extLst>
        </xdr:cNvPr>
        <xdr:cNvSpPr/>
      </xdr:nvSpPr>
      <xdr:spPr>
        <a:xfrm>
          <a:off x="94763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270720</xdr:rowOff>
    </xdr:to>
    <xdr:sp macro="" textlink="">
      <xdr:nvSpPr>
        <xdr:cNvPr id="992" name="CustomShape 1">
          <a:extLst>
            <a:ext uri="{FF2B5EF4-FFF2-40B4-BE49-F238E27FC236}">
              <a16:creationId xmlns:a16="http://schemas.microsoft.com/office/drawing/2014/main" id="{00000000-0008-0000-0200-0000E0030000}"/>
            </a:ext>
          </a:extLst>
        </xdr:cNvPr>
        <xdr:cNvSpPr/>
      </xdr:nvSpPr>
      <xdr:spPr>
        <a:xfrm>
          <a:off x="9476310" y="191967210"/>
          <a:ext cx="1262490"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263880</xdr:rowOff>
    </xdr:to>
    <xdr:sp macro="" textlink="">
      <xdr:nvSpPr>
        <xdr:cNvPr id="993" name="CustomShape 1">
          <a:extLst>
            <a:ext uri="{FF2B5EF4-FFF2-40B4-BE49-F238E27FC236}">
              <a16:creationId xmlns:a16="http://schemas.microsoft.com/office/drawing/2014/main" id="{00000000-0008-0000-0200-0000E1030000}"/>
            </a:ext>
          </a:extLst>
        </xdr:cNvPr>
        <xdr:cNvSpPr/>
      </xdr:nvSpPr>
      <xdr:spPr>
        <a:xfrm>
          <a:off x="94763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263880</xdr:rowOff>
    </xdr:to>
    <xdr:sp macro="" textlink="">
      <xdr:nvSpPr>
        <xdr:cNvPr id="994" name="CustomShape 1">
          <a:extLst>
            <a:ext uri="{FF2B5EF4-FFF2-40B4-BE49-F238E27FC236}">
              <a16:creationId xmlns:a16="http://schemas.microsoft.com/office/drawing/2014/main" id="{00000000-0008-0000-0200-0000E2030000}"/>
            </a:ext>
          </a:extLst>
        </xdr:cNvPr>
        <xdr:cNvSpPr/>
      </xdr:nvSpPr>
      <xdr:spPr>
        <a:xfrm>
          <a:off x="94763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263880</xdr:rowOff>
    </xdr:to>
    <xdr:sp macro="" textlink="">
      <xdr:nvSpPr>
        <xdr:cNvPr id="995" name="CustomShape 1">
          <a:extLst>
            <a:ext uri="{FF2B5EF4-FFF2-40B4-BE49-F238E27FC236}">
              <a16:creationId xmlns:a16="http://schemas.microsoft.com/office/drawing/2014/main" id="{00000000-0008-0000-0200-0000E3030000}"/>
            </a:ext>
          </a:extLst>
        </xdr:cNvPr>
        <xdr:cNvSpPr/>
      </xdr:nvSpPr>
      <xdr:spPr>
        <a:xfrm>
          <a:off x="94763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263880</xdr:rowOff>
    </xdr:to>
    <xdr:sp macro="" textlink="">
      <xdr:nvSpPr>
        <xdr:cNvPr id="996" name="CustomShape 1">
          <a:extLst>
            <a:ext uri="{FF2B5EF4-FFF2-40B4-BE49-F238E27FC236}">
              <a16:creationId xmlns:a16="http://schemas.microsoft.com/office/drawing/2014/main" id="{00000000-0008-0000-0200-0000E4030000}"/>
            </a:ext>
          </a:extLst>
        </xdr:cNvPr>
        <xdr:cNvSpPr/>
      </xdr:nvSpPr>
      <xdr:spPr>
        <a:xfrm>
          <a:off x="94763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350</xdr:row>
      <xdr:rowOff>360</xdr:rowOff>
    </xdr:from>
    <xdr:to>
      <xdr:col>7</xdr:col>
      <xdr:colOff>223200</xdr:colOff>
      <xdr:row>350</xdr:row>
      <xdr:rowOff>263880</xdr:rowOff>
    </xdr:to>
    <xdr:sp macro="" textlink="">
      <xdr:nvSpPr>
        <xdr:cNvPr id="997" name="CustomShape 1">
          <a:extLst>
            <a:ext uri="{FF2B5EF4-FFF2-40B4-BE49-F238E27FC236}">
              <a16:creationId xmlns:a16="http://schemas.microsoft.com/office/drawing/2014/main" id="{00000000-0008-0000-0200-0000E5030000}"/>
            </a:ext>
          </a:extLst>
        </xdr:cNvPr>
        <xdr:cNvSpPr/>
      </xdr:nvSpPr>
      <xdr:spPr>
        <a:xfrm>
          <a:off x="94763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350</xdr:row>
      <xdr:rowOff>360</xdr:rowOff>
    </xdr:from>
    <xdr:to>
      <xdr:col>7</xdr:col>
      <xdr:colOff>127800</xdr:colOff>
      <xdr:row>350</xdr:row>
      <xdr:rowOff>263880</xdr:rowOff>
    </xdr:to>
    <xdr:sp macro="" textlink="">
      <xdr:nvSpPr>
        <xdr:cNvPr id="998" name="CustomShape 1">
          <a:extLst>
            <a:ext uri="{FF2B5EF4-FFF2-40B4-BE49-F238E27FC236}">
              <a16:creationId xmlns:a16="http://schemas.microsoft.com/office/drawing/2014/main" id="{00000000-0008-0000-0200-0000E6030000}"/>
            </a:ext>
          </a:extLst>
        </xdr:cNvPr>
        <xdr:cNvSpPr/>
      </xdr:nvSpPr>
      <xdr:spPr>
        <a:xfrm>
          <a:off x="93809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350</xdr:row>
      <xdr:rowOff>360</xdr:rowOff>
    </xdr:from>
    <xdr:to>
      <xdr:col>7</xdr:col>
      <xdr:colOff>127800</xdr:colOff>
      <xdr:row>350</xdr:row>
      <xdr:rowOff>263880</xdr:rowOff>
    </xdr:to>
    <xdr:sp macro="" textlink="">
      <xdr:nvSpPr>
        <xdr:cNvPr id="999" name="CustomShape 1">
          <a:extLst>
            <a:ext uri="{FF2B5EF4-FFF2-40B4-BE49-F238E27FC236}">
              <a16:creationId xmlns:a16="http://schemas.microsoft.com/office/drawing/2014/main" id="{00000000-0008-0000-0200-0000E7030000}"/>
            </a:ext>
          </a:extLst>
        </xdr:cNvPr>
        <xdr:cNvSpPr/>
      </xdr:nvSpPr>
      <xdr:spPr>
        <a:xfrm>
          <a:off x="93809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350</xdr:row>
      <xdr:rowOff>360</xdr:rowOff>
    </xdr:from>
    <xdr:to>
      <xdr:col>7</xdr:col>
      <xdr:colOff>127800</xdr:colOff>
      <xdr:row>350</xdr:row>
      <xdr:rowOff>263880</xdr:rowOff>
    </xdr:to>
    <xdr:sp macro="" textlink="">
      <xdr:nvSpPr>
        <xdr:cNvPr id="1000" name="CustomShape 1">
          <a:extLst>
            <a:ext uri="{FF2B5EF4-FFF2-40B4-BE49-F238E27FC236}">
              <a16:creationId xmlns:a16="http://schemas.microsoft.com/office/drawing/2014/main" id="{00000000-0008-0000-0200-0000E8030000}"/>
            </a:ext>
          </a:extLst>
        </xdr:cNvPr>
        <xdr:cNvSpPr/>
      </xdr:nvSpPr>
      <xdr:spPr>
        <a:xfrm>
          <a:off x="93809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350</xdr:row>
      <xdr:rowOff>360</xdr:rowOff>
    </xdr:from>
    <xdr:to>
      <xdr:col>7</xdr:col>
      <xdr:colOff>127800</xdr:colOff>
      <xdr:row>350</xdr:row>
      <xdr:rowOff>263880</xdr:rowOff>
    </xdr:to>
    <xdr:sp macro="" textlink="">
      <xdr:nvSpPr>
        <xdr:cNvPr id="1001" name="CustomShape 1">
          <a:extLst>
            <a:ext uri="{FF2B5EF4-FFF2-40B4-BE49-F238E27FC236}">
              <a16:creationId xmlns:a16="http://schemas.microsoft.com/office/drawing/2014/main" id="{00000000-0008-0000-0200-0000E9030000}"/>
            </a:ext>
          </a:extLst>
        </xdr:cNvPr>
        <xdr:cNvSpPr/>
      </xdr:nvSpPr>
      <xdr:spPr>
        <a:xfrm>
          <a:off x="9380910" y="1919672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263880</xdr:rowOff>
    </xdr:to>
    <xdr:sp macro="" textlink="">
      <xdr:nvSpPr>
        <xdr:cNvPr id="1002" name="CustomShape 1">
          <a:extLst>
            <a:ext uri="{FF2B5EF4-FFF2-40B4-BE49-F238E27FC236}">
              <a16:creationId xmlns:a16="http://schemas.microsoft.com/office/drawing/2014/main" id="{00000000-0008-0000-0200-0000EA030000}"/>
            </a:ext>
          </a:extLst>
        </xdr:cNvPr>
        <xdr:cNvSpPr/>
      </xdr:nvSpPr>
      <xdr:spPr>
        <a:xfrm>
          <a:off x="94763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263880</xdr:rowOff>
    </xdr:to>
    <xdr:sp macro="" textlink="">
      <xdr:nvSpPr>
        <xdr:cNvPr id="1003" name="CustomShape 1">
          <a:extLst>
            <a:ext uri="{FF2B5EF4-FFF2-40B4-BE49-F238E27FC236}">
              <a16:creationId xmlns:a16="http://schemas.microsoft.com/office/drawing/2014/main" id="{00000000-0008-0000-0200-0000EB030000}"/>
            </a:ext>
          </a:extLst>
        </xdr:cNvPr>
        <xdr:cNvSpPr/>
      </xdr:nvSpPr>
      <xdr:spPr>
        <a:xfrm>
          <a:off x="94763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263880</xdr:rowOff>
    </xdr:to>
    <xdr:sp macro="" textlink="">
      <xdr:nvSpPr>
        <xdr:cNvPr id="1004" name="CustomShape 1">
          <a:extLst>
            <a:ext uri="{FF2B5EF4-FFF2-40B4-BE49-F238E27FC236}">
              <a16:creationId xmlns:a16="http://schemas.microsoft.com/office/drawing/2014/main" id="{00000000-0008-0000-0200-0000EC030000}"/>
            </a:ext>
          </a:extLst>
        </xdr:cNvPr>
        <xdr:cNvSpPr/>
      </xdr:nvSpPr>
      <xdr:spPr>
        <a:xfrm>
          <a:off x="94763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263880</xdr:rowOff>
    </xdr:to>
    <xdr:sp macro="" textlink="">
      <xdr:nvSpPr>
        <xdr:cNvPr id="1005" name="CustomShape 1">
          <a:extLst>
            <a:ext uri="{FF2B5EF4-FFF2-40B4-BE49-F238E27FC236}">
              <a16:creationId xmlns:a16="http://schemas.microsoft.com/office/drawing/2014/main" id="{00000000-0008-0000-0200-0000ED030000}"/>
            </a:ext>
          </a:extLst>
        </xdr:cNvPr>
        <xdr:cNvSpPr/>
      </xdr:nvSpPr>
      <xdr:spPr>
        <a:xfrm>
          <a:off x="94763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263880</xdr:rowOff>
    </xdr:to>
    <xdr:sp macro="" textlink="">
      <xdr:nvSpPr>
        <xdr:cNvPr id="1006" name="CustomShape 1">
          <a:extLst>
            <a:ext uri="{FF2B5EF4-FFF2-40B4-BE49-F238E27FC236}">
              <a16:creationId xmlns:a16="http://schemas.microsoft.com/office/drawing/2014/main" id="{00000000-0008-0000-0200-0000EE030000}"/>
            </a:ext>
          </a:extLst>
        </xdr:cNvPr>
        <xdr:cNvSpPr/>
      </xdr:nvSpPr>
      <xdr:spPr>
        <a:xfrm>
          <a:off x="94763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263880</xdr:rowOff>
    </xdr:to>
    <xdr:sp macro="" textlink="">
      <xdr:nvSpPr>
        <xdr:cNvPr id="1007" name="CustomShape 1">
          <a:extLst>
            <a:ext uri="{FF2B5EF4-FFF2-40B4-BE49-F238E27FC236}">
              <a16:creationId xmlns:a16="http://schemas.microsoft.com/office/drawing/2014/main" id="{00000000-0008-0000-0200-0000EF030000}"/>
            </a:ext>
          </a:extLst>
        </xdr:cNvPr>
        <xdr:cNvSpPr/>
      </xdr:nvSpPr>
      <xdr:spPr>
        <a:xfrm>
          <a:off x="94763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263880</xdr:rowOff>
    </xdr:to>
    <xdr:sp macro="" textlink="">
      <xdr:nvSpPr>
        <xdr:cNvPr id="1008" name="CustomShape 1">
          <a:extLst>
            <a:ext uri="{FF2B5EF4-FFF2-40B4-BE49-F238E27FC236}">
              <a16:creationId xmlns:a16="http://schemas.microsoft.com/office/drawing/2014/main" id="{00000000-0008-0000-0200-0000F0030000}"/>
            </a:ext>
          </a:extLst>
        </xdr:cNvPr>
        <xdr:cNvSpPr/>
      </xdr:nvSpPr>
      <xdr:spPr>
        <a:xfrm>
          <a:off x="94763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263880</xdr:rowOff>
    </xdr:to>
    <xdr:sp macro="" textlink="">
      <xdr:nvSpPr>
        <xdr:cNvPr id="1009" name="CustomShape 1">
          <a:extLst>
            <a:ext uri="{FF2B5EF4-FFF2-40B4-BE49-F238E27FC236}">
              <a16:creationId xmlns:a16="http://schemas.microsoft.com/office/drawing/2014/main" id="{00000000-0008-0000-0200-0000F1030000}"/>
            </a:ext>
          </a:extLst>
        </xdr:cNvPr>
        <xdr:cNvSpPr/>
      </xdr:nvSpPr>
      <xdr:spPr>
        <a:xfrm>
          <a:off x="94763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263880</xdr:rowOff>
    </xdr:to>
    <xdr:sp macro="" textlink="">
      <xdr:nvSpPr>
        <xdr:cNvPr id="1010" name="CustomShape 1">
          <a:extLst>
            <a:ext uri="{FF2B5EF4-FFF2-40B4-BE49-F238E27FC236}">
              <a16:creationId xmlns:a16="http://schemas.microsoft.com/office/drawing/2014/main" id="{00000000-0008-0000-0200-0000F2030000}"/>
            </a:ext>
          </a:extLst>
        </xdr:cNvPr>
        <xdr:cNvSpPr/>
      </xdr:nvSpPr>
      <xdr:spPr>
        <a:xfrm>
          <a:off x="94763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263880</xdr:rowOff>
    </xdr:to>
    <xdr:sp macro="" textlink="">
      <xdr:nvSpPr>
        <xdr:cNvPr id="1011" name="CustomShape 1">
          <a:extLst>
            <a:ext uri="{FF2B5EF4-FFF2-40B4-BE49-F238E27FC236}">
              <a16:creationId xmlns:a16="http://schemas.microsoft.com/office/drawing/2014/main" id="{00000000-0008-0000-0200-0000F3030000}"/>
            </a:ext>
          </a:extLst>
        </xdr:cNvPr>
        <xdr:cNvSpPr/>
      </xdr:nvSpPr>
      <xdr:spPr>
        <a:xfrm>
          <a:off x="94763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263880</xdr:rowOff>
    </xdr:to>
    <xdr:sp macro="" textlink="">
      <xdr:nvSpPr>
        <xdr:cNvPr id="1012" name="CustomShape 1">
          <a:extLst>
            <a:ext uri="{FF2B5EF4-FFF2-40B4-BE49-F238E27FC236}">
              <a16:creationId xmlns:a16="http://schemas.microsoft.com/office/drawing/2014/main" id="{00000000-0008-0000-0200-0000F4030000}"/>
            </a:ext>
          </a:extLst>
        </xdr:cNvPr>
        <xdr:cNvSpPr/>
      </xdr:nvSpPr>
      <xdr:spPr>
        <a:xfrm>
          <a:off x="94763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263880</xdr:rowOff>
    </xdr:to>
    <xdr:sp macro="" textlink="">
      <xdr:nvSpPr>
        <xdr:cNvPr id="1013" name="CustomShape 1">
          <a:extLst>
            <a:ext uri="{FF2B5EF4-FFF2-40B4-BE49-F238E27FC236}">
              <a16:creationId xmlns:a16="http://schemas.microsoft.com/office/drawing/2014/main" id="{00000000-0008-0000-0200-0000F5030000}"/>
            </a:ext>
          </a:extLst>
        </xdr:cNvPr>
        <xdr:cNvSpPr/>
      </xdr:nvSpPr>
      <xdr:spPr>
        <a:xfrm>
          <a:off x="94763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263880</xdr:rowOff>
    </xdr:to>
    <xdr:sp macro="" textlink="">
      <xdr:nvSpPr>
        <xdr:cNvPr id="1014" name="CustomShape 1">
          <a:extLst>
            <a:ext uri="{FF2B5EF4-FFF2-40B4-BE49-F238E27FC236}">
              <a16:creationId xmlns:a16="http://schemas.microsoft.com/office/drawing/2014/main" id="{00000000-0008-0000-0200-0000F6030000}"/>
            </a:ext>
          </a:extLst>
        </xdr:cNvPr>
        <xdr:cNvSpPr/>
      </xdr:nvSpPr>
      <xdr:spPr>
        <a:xfrm>
          <a:off x="94763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263880</xdr:rowOff>
    </xdr:to>
    <xdr:sp macro="" textlink="">
      <xdr:nvSpPr>
        <xdr:cNvPr id="1015" name="CustomShape 1">
          <a:extLst>
            <a:ext uri="{FF2B5EF4-FFF2-40B4-BE49-F238E27FC236}">
              <a16:creationId xmlns:a16="http://schemas.microsoft.com/office/drawing/2014/main" id="{00000000-0008-0000-0200-0000F7030000}"/>
            </a:ext>
          </a:extLst>
        </xdr:cNvPr>
        <xdr:cNvSpPr/>
      </xdr:nvSpPr>
      <xdr:spPr>
        <a:xfrm>
          <a:off x="94763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263880</xdr:rowOff>
    </xdr:to>
    <xdr:sp macro="" textlink="">
      <xdr:nvSpPr>
        <xdr:cNvPr id="1016" name="CustomShape 1">
          <a:extLst>
            <a:ext uri="{FF2B5EF4-FFF2-40B4-BE49-F238E27FC236}">
              <a16:creationId xmlns:a16="http://schemas.microsoft.com/office/drawing/2014/main" id="{00000000-0008-0000-0200-0000F8030000}"/>
            </a:ext>
          </a:extLst>
        </xdr:cNvPr>
        <xdr:cNvSpPr/>
      </xdr:nvSpPr>
      <xdr:spPr>
        <a:xfrm>
          <a:off x="94763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263880</xdr:rowOff>
    </xdr:to>
    <xdr:sp macro="" textlink="">
      <xdr:nvSpPr>
        <xdr:cNvPr id="1017" name="CustomShape 1">
          <a:extLst>
            <a:ext uri="{FF2B5EF4-FFF2-40B4-BE49-F238E27FC236}">
              <a16:creationId xmlns:a16="http://schemas.microsoft.com/office/drawing/2014/main" id="{00000000-0008-0000-0200-0000F9030000}"/>
            </a:ext>
          </a:extLst>
        </xdr:cNvPr>
        <xdr:cNvSpPr/>
      </xdr:nvSpPr>
      <xdr:spPr>
        <a:xfrm>
          <a:off x="94763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263880</xdr:rowOff>
    </xdr:to>
    <xdr:sp macro="" textlink="">
      <xdr:nvSpPr>
        <xdr:cNvPr id="1018" name="CustomShape 1">
          <a:extLst>
            <a:ext uri="{FF2B5EF4-FFF2-40B4-BE49-F238E27FC236}">
              <a16:creationId xmlns:a16="http://schemas.microsoft.com/office/drawing/2014/main" id="{00000000-0008-0000-0200-0000FA030000}"/>
            </a:ext>
          </a:extLst>
        </xdr:cNvPr>
        <xdr:cNvSpPr/>
      </xdr:nvSpPr>
      <xdr:spPr>
        <a:xfrm>
          <a:off x="94763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263880</xdr:rowOff>
    </xdr:to>
    <xdr:sp macro="" textlink="">
      <xdr:nvSpPr>
        <xdr:cNvPr id="1019" name="CustomShape 1">
          <a:extLst>
            <a:ext uri="{FF2B5EF4-FFF2-40B4-BE49-F238E27FC236}">
              <a16:creationId xmlns:a16="http://schemas.microsoft.com/office/drawing/2014/main" id="{00000000-0008-0000-0200-0000FB030000}"/>
            </a:ext>
          </a:extLst>
        </xdr:cNvPr>
        <xdr:cNvSpPr/>
      </xdr:nvSpPr>
      <xdr:spPr>
        <a:xfrm>
          <a:off x="94763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263880</xdr:rowOff>
    </xdr:to>
    <xdr:sp macro="" textlink="">
      <xdr:nvSpPr>
        <xdr:cNvPr id="1020" name="CustomShape 1">
          <a:extLst>
            <a:ext uri="{FF2B5EF4-FFF2-40B4-BE49-F238E27FC236}">
              <a16:creationId xmlns:a16="http://schemas.microsoft.com/office/drawing/2014/main" id="{00000000-0008-0000-0200-0000FC030000}"/>
            </a:ext>
          </a:extLst>
        </xdr:cNvPr>
        <xdr:cNvSpPr/>
      </xdr:nvSpPr>
      <xdr:spPr>
        <a:xfrm>
          <a:off x="94763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263880</xdr:rowOff>
    </xdr:to>
    <xdr:sp macro="" textlink="">
      <xdr:nvSpPr>
        <xdr:cNvPr id="1021" name="CustomShape 1">
          <a:extLst>
            <a:ext uri="{FF2B5EF4-FFF2-40B4-BE49-F238E27FC236}">
              <a16:creationId xmlns:a16="http://schemas.microsoft.com/office/drawing/2014/main" id="{00000000-0008-0000-0200-0000FD030000}"/>
            </a:ext>
          </a:extLst>
        </xdr:cNvPr>
        <xdr:cNvSpPr/>
      </xdr:nvSpPr>
      <xdr:spPr>
        <a:xfrm>
          <a:off x="94763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263880</xdr:rowOff>
    </xdr:to>
    <xdr:sp macro="" textlink="">
      <xdr:nvSpPr>
        <xdr:cNvPr id="1022" name="CustomShape 1">
          <a:extLst>
            <a:ext uri="{FF2B5EF4-FFF2-40B4-BE49-F238E27FC236}">
              <a16:creationId xmlns:a16="http://schemas.microsoft.com/office/drawing/2014/main" id="{00000000-0008-0000-0200-0000FE030000}"/>
            </a:ext>
          </a:extLst>
        </xdr:cNvPr>
        <xdr:cNvSpPr/>
      </xdr:nvSpPr>
      <xdr:spPr>
        <a:xfrm>
          <a:off x="94763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263880</xdr:rowOff>
    </xdr:to>
    <xdr:sp macro="" textlink="">
      <xdr:nvSpPr>
        <xdr:cNvPr id="1023" name="CustomShape 1">
          <a:extLst>
            <a:ext uri="{FF2B5EF4-FFF2-40B4-BE49-F238E27FC236}">
              <a16:creationId xmlns:a16="http://schemas.microsoft.com/office/drawing/2014/main" id="{00000000-0008-0000-0200-0000FF030000}"/>
            </a:ext>
          </a:extLst>
        </xdr:cNvPr>
        <xdr:cNvSpPr/>
      </xdr:nvSpPr>
      <xdr:spPr>
        <a:xfrm>
          <a:off x="94763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263880</xdr:rowOff>
    </xdr:to>
    <xdr:sp macro="" textlink="">
      <xdr:nvSpPr>
        <xdr:cNvPr id="1024" name="CustomShape 1">
          <a:extLst>
            <a:ext uri="{FF2B5EF4-FFF2-40B4-BE49-F238E27FC236}">
              <a16:creationId xmlns:a16="http://schemas.microsoft.com/office/drawing/2014/main" id="{00000000-0008-0000-0200-000000040000}"/>
            </a:ext>
          </a:extLst>
        </xdr:cNvPr>
        <xdr:cNvSpPr/>
      </xdr:nvSpPr>
      <xdr:spPr>
        <a:xfrm>
          <a:off x="94763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263880</xdr:rowOff>
    </xdr:to>
    <xdr:sp macro="" textlink="">
      <xdr:nvSpPr>
        <xdr:cNvPr id="1025" name="CustomShape 1">
          <a:extLst>
            <a:ext uri="{FF2B5EF4-FFF2-40B4-BE49-F238E27FC236}">
              <a16:creationId xmlns:a16="http://schemas.microsoft.com/office/drawing/2014/main" id="{00000000-0008-0000-0200-000001040000}"/>
            </a:ext>
          </a:extLst>
        </xdr:cNvPr>
        <xdr:cNvSpPr/>
      </xdr:nvSpPr>
      <xdr:spPr>
        <a:xfrm>
          <a:off x="94763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263880</xdr:rowOff>
    </xdr:to>
    <xdr:sp macro="" textlink="">
      <xdr:nvSpPr>
        <xdr:cNvPr id="1026" name="CustomShape 1">
          <a:extLst>
            <a:ext uri="{FF2B5EF4-FFF2-40B4-BE49-F238E27FC236}">
              <a16:creationId xmlns:a16="http://schemas.microsoft.com/office/drawing/2014/main" id="{00000000-0008-0000-0200-000002040000}"/>
            </a:ext>
          </a:extLst>
        </xdr:cNvPr>
        <xdr:cNvSpPr/>
      </xdr:nvSpPr>
      <xdr:spPr>
        <a:xfrm>
          <a:off x="94763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263880</xdr:rowOff>
    </xdr:to>
    <xdr:sp macro="" textlink="">
      <xdr:nvSpPr>
        <xdr:cNvPr id="1027" name="CustomShape 1">
          <a:extLst>
            <a:ext uri="{FF2B5EF4-FFF2-40B4-BE49-F238E27FC236}">
              <a16:creationId xmlns:a16="http://schemas.microsoft.com/office/drawing/2014/main" id="{00000000-0008-0000-0200-000003040000}"/>
            </a:ext>
          </a:extLst>
        </xdr:cNvPr>
        <xdr:cNvSpPr/>
      </xdr:nvSpPr>
      <xdr:spPr>
        <a:xfrm>
          <a:off x="94763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263880</xdr:rowOff>
    </xdr:to>
    <xdr:sp macro="" textlink="">
      <xdr:nvSpPr>
        <xdr:cNvPr id="1028" name="CustomShape 1">
          <a:extLst>
            <a:ext uri="{FF2B5EF4-FFF2-40B4-BE49-F238E27FC236}">
              <a16:creationId xmlns:a16="http://schemas.microsoft.com/office/drawing/2014/main" id="{00000000-0008-0000-0200-000004040000}"/>
            </a:ext>
          </a:extLst>
        </xdr:cNvPr>
        <xdr:cNvSpPr/>
      </xdr:nvSpPr>
      <xdr:spPr>
        <a:xfrm>
          <a:off x="94763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263880</xdr:rowOff>
    </xdr:to>
    <xdr:sp macro="" textlink="">
      <xdr:nvSpPr>
        <xdr:cNvPr id="1029" name="CustomShape 1">
          <a:extLst>
            <a:ext uri="{FF2B5EF4-FFF2-40B4-BE49-F238E27FC236}">
              <a16:creationId xmlns:a16="http://schemas.microsoft.com/office/drawing/2014/main" id="{00000000-0008-0000-0200-000005040000}"/>
            </a:ext>
          </a:extLst>
        </xdr:cNvPr>
        <xdr:cNvSpPr/>
      </xdr:nvSpPr>
      <xdr:spPr>
        <a:xfrm>
          <a:off x="94763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270720</xdr:rowOff>
    </xdr:to>
    <xdr:sp macro="" textlink="">
      <xdr:nvSpPr>
        <xdr:cNvPr id="1030" name="CustomShape 1">
          <a:extLst>
            <a:ext uri="{FF2B5EF4-FFF2-40B4-BE49-F238E27FC236}">
              <a16:creationId xmlns:a16="http://schemas.microsoft.com/office/drawing/2014/main" id="{00000000-0008-0000-0200-000006040000}"/>
            </a:ext>
          </a:extLst>
        </xdr:cNvPr>
        <xdr:cNvSpPr/>
      </xdr:nvSpPr>
      <xdr:spPr>
        <a:xfrm>
          <a:off x="9476310" y="203663910"/>
          <a:ext cx="1262490"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263880</xdr:rowOff>
    </xdr:to>
    <xdr:sp macro="" textlink="">
      <xdr:nvSpPr>
        <xdr:cNvPr id="1031" name="CustomShape 1">
          <a:extLst>
            <a:ext uri="{FF2B5EF4-FFF2-40B4-BE49-F238E27FC236}">
              <a16:creationId xmlns:a16="http://schemas.microsoft.com/office/drawing/2014/main" id="{00000000-0008-0000-0200-000007040000}"/>
            </a:ext>
          </a:extLst>
        </xdr:cNvPr>
        <xdr:cNvSpPr/>
      </xdr:nvSpPr>
      <xdr:spPr>
        <a:xfrm>
          <a:off x="94763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263880</xdr:rowOff>
    </xdr:to>
    <xdr:sp macro="" textlink="">
      <xdr:nvSpPr>
        <xdr:cNvPr id="1032" name="CustomShape 1">
          <a:extLst>
            <a:ext uri="{FF2B5EF4-FFF2-40B4-BE49-F238E27FC236}">
              <a16:creationId xmlns:a16="http://schemas.microsoft.com/office/drawing/2014/main" id="{00000000-0008-0000-0200-000008040000}"/>
            </a:ext>
          </a:extLst>
        </xdr:cNvPr>
        <xdr:cNvSpPr/>
      </xdr:nvSpPr>
      <xdr:spPr>
        <a:xfrm>
          <a:off x="94763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270720</xdr:rowOff>
    </xdr:to>
    <xdr:sp macro="" textlink="">
      <xdr:nvSpPr>
        <xdr:cNvPr id="1033" name="CustomShape 1">
          <a:extLst>
            <a:ext uri="{FF2B5EF4-FFF2-40B4-BE49-F238E27FC236}">
              <a16:creationId xmlns:a16="http://schemas.microsoft.com/office/drawing/2014/main" id="{00000000-0008-0000-0200-000009040000}"/>
            </a:ext>
          </a:extLst>
        </xdr:cNvPr>
        <xdr:cNvSpPr/>
      </xdr:nvSpPr>
      <xdr:spPr>
        <a:xfrm>
          <a:off x="9476310" y="203663910"/>
          <a:ext cx="1262490"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263880</xdr:rowOff>
    </xdr:to>
    <xdr:sp macro="" textlink="">
      <xdr:nvSpPr>
        <xdr:cNvPr id="1034" name="CustomShape 1">
          <a:extLst>
            <a:ext uri="{FF2B5EF4-FFF2-40B4-BE49-F238E27FC236}">
              <a16:creationId xmlns:a16="http://schemas.microsoft.com/office/drawing/2014/main" id="{00000000-0008-0000-0200-00000A040000}"/>
            </a:ext>
          </a:extLst>
        </xdr:cNvPr>
        <xdr:cNvSpPr/>
      </xdr:nvSpPr>
      <xdr:spPr>
        <a:xfrm>
          <a:off x="94763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263880</xdr:rowOff>
    </xdr:to>
    <xdr:sp macro="" textlink="">
      <xdr:nvSpPr>
        <xdr:cNvPr id="1035" name="CustomShape 1">
          <a:extLst>
            <a:ext uri="{FF2B5EF4-FFF2-40B4-BE49-F238E27FC236}">
              <a16:creationId xmlns:a16="http://schemas.microsoft.com/office/drawing/2014/main" id="{00000000-0008-0000-0200-00000B040000}"/>
            </a:ext>
          </a:extLst>
        </xdr:cNvPr>
        <xdr:cNvSpPr/>
      </xdr:nvSpPr>
      <xdr:spPr>
        <a:xfrm>
          <a:off x="94763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263880</xdr:rowOff>
    </xdr:to>
    <xdr:sp macro="" textlink="">
      <xdr:nvSpPr>
        <xdr:cNvPr id="1036" name="CustomShape 1">
          <a:extLst>
            <a:ext uri="{FF2B5EF4-FFF2-40B4-BE49-F238E27FC236}">
              <a16:creationId xmlns:a16="http://schemas.microsoft.com/office/drawing/2014/main" id="{00000000-0008-0000-0200-00000C040000}"/>
            </a:ext>
          </a:extLst>
        </xdr:cNvPr>
        <xdr:cNvSpPr/>
      </xdr:nvSpPr>
      <xdr:spPr>
        <a:xfrm>
          <a:off x="94763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263880</xdr:rowOff>
    </xdr:to>
    <xdr:sp macro="" textlink="">
      <xdr:nvSpPr>
        <xdr:cNvPr id="1037" name="CustomShape 1">
          <a:extLst>
            <a:ext uri="{FF2B5EF4-FFF2-40B4-BE49-F238E27FC236}">
              <a16:creationId xmlns:a16="http://schemas.microsoft.com/office/drawing/2014/main" id="{00000000-0008-0000-0200-00000D040000}"/>
            </a:ext>
          </a:extLst>
        </xdr:cNvPr>
        <xdr:cNvSpPr/>
      </xdr:nvSpPr>
      <xdr:spPr>
        <a:xfrm>
          <a:off x="94763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263880</xdr:rowOff>
    </xdr:to>
    <xdr:sp macro="" textlink="">
      <xdr:nvSpPr>
        <xdr:cNvPr id="1038" name="CustomShape 1">
          <a:extLst>
            <a:ext uri="{FF2B5EF4-FFF2-40B4-BE49-F238E27FC236}">
              <a16:creationId xmlns:a16="http://schemas.microsoft.com/office/drawing/2014/main" id="{00000000-0008-0000-0200-00000E040000}"/>
            </a:ext>
          </a:extLst>
        </xdr:cNvPr>
        <xdr:cNvSpPr/>
      </xdr:nvSpPr>
      <xdr:spPr>
        <a:xfrm>
          <a:off x="94763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263880</xdr:rowOff>
    </xdr:to>
    <xdr:sp macro="" textlink="">
      <xdr:nvSpPr>
        <xdr:cNvPr id="1039" name="CustomShape 1">
          <a:extLst>
            <a:ext uri="{FF2B5EF4-FFF2-40B4-BE49-F238E27FC236}">
              <a16:creationId xmlns:a16="http://schemas.microsoft.com/office/drawing/2014/main" id="{00000000-0008-0000-0200-00000F040000}"/>
            </a:ext>
          </a:extLst>
        </xdr:cNvPr>
        <xdr:cNvSpPr/>
      </xdr:nvSpPr>
      <xdr:spPr>
        <a:xfrm>
          <a:off x="94763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263880</xdr:rowOff>
    </xdr:to>
    <xdr:sp macro="" textlink="">
      <xdr:nvSpPr>
        <xdr:cNvPr id="1040" name="CustomShape 1">
          <a:extLst>
            <a:ext uri="{FF2B5EF4-FFF2-40B4-BE49-F238E27FC236}">
              <a16:creationId xmlns:a16="http://schemas.microsoft.com/office/drawing/2014/main" id="{00000000-0008-0000-0200-000010040000}"/>
            </a:ext>
          </a:extLst>
        </xdr:cNvPr>
        <xdr:cNvSpPr/>
      </xdr:nvSpPr>
      <xdr:spPr>
        <a:xfrm>
          <a:off x="94763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263880</xdr:rowOff>
    </xdr:to>
    <xdr:sp macro="" textlink="">
      <xdr:nvSpPr>
        <xdr:cNvPr id="1041" name="CustomShape 1">
          <a:extLst>
            <a:ext uri="{FF2B5EF4-FFF2-40B4-BE49-F238E27FC236}">
              <a16:creationId xmlns:a16="http://schemas.microsoft.com/office/drawing/2014/main" id="{00000000-0008-0000-0200-000011040000}"/>
            </a:ext>
          </a:extLst>
        </xdr:cNvPr>
        <xdr:cNvSpPr/>
      </xdr:nvSpPr>
      <xdr:spPr>
        <a:xfrm>
          <a:off x="94763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270720</xdr:rowOff>
    </xdr:to>
    <xdr:sp macro="" textlink="">
      <xdr:nvSpPr>
        <xdr:cNvPr id="1042" name="CustomShape 1">
          <a:extLst>
            <a:ext uri="{FF2B5EF4-FFF2-40B4-BE49-F238E27FC236}">
              <a16:creationId xmlns:a16="http://schemas.microsoft.com/office/drawing/2014/main" id="{00000000-0008-0000-0200-000012040000}"/>
            </a:ext>
          </a:extLst>
        </xdr:cNvPr>
        <xdr:cNvSpPr/>
      </xdr:nvSpPr>
      <xdr:spPr>
        <a:xfrm>
          <a:off x="9476310" y="203663910"/>
          <a:ext cx="1262490"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263880</xdr:rowOff>
    </xdr:to>
    <xdr:sp macro="" textlink="">
      <xdr:nvSpPr>
        <xdr:cNvPr id="1043" name="CustomShape 1">
          <a:extLst>
            <a:ext uri="{FF2B5EF4-FFF2-40B4-BE49-F238E27FC236}">
              <a16:creationId xmlns:a16="http://schemas.microsoft.com/office/drawing/2014/main" id="{00000000-0008-0000-0200-000013040000}"/>
            </a:ext>
          </a:extLst>
        </xdr:cNvPr>
        <xdr:cNvSpPr/>
      </xdr:nvSpPr>
      <xdr:spPr>
        <a:xfrm>
          <a:off x="94763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263880</xdr:rowOff>
    </xdr:to>
    <xdr:sp macro="" textlink="">
      <xdr:nvSpPr>
        <xdr:cNvPr id="1044" name="CustomShape 1">
          <a:extLst>
            <a:ext uri="{FF2B5EF4-FFF2-40B4-BE49-F238E27FC236}">
              <a16:creationId xmlns:a16="http://schemas.microsoft.com/office/drawing/2014/main" id="{00000000-0008-0000-0200-000014040000}"/>
            </a:ext>
          </a:extLst>
        </xdr:cNvPr>
        <xdr:cNvSpPr/>
      </xdr:nvSpPr>
      <xdr:spPr>
        <a:xfrm>
          <a:off x="94763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263880</xdr:rowOff>
    </xdr:to>
    <xdr:sp macro="" textlink="">
      <xdr:nvSpPr>
        <xdr:cNvPr id="1045" name="CustomShape 1">
          <a:extLst>
            <a:ext uri="{FF2B5EF4-FFF2-40B4-BE49-F238E27FC236}">
              <a16:creationId xmlns:a16="http://schemas.microsoft.com/office/drawing/2014/main" id="{00000000-0008-0000-0200-000015040000}"/>
            </a:ext>
          </a:extLst>
        </xdr:cNvPr>
        <xdr:cNvSpPr/>
      </xdr:nvSpPr>
      <xdr:spPr>
        <a:xfrm>
          <a:off x="94763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263880</xdr:rowOff>
    </xdr:to>
    <xdr:sp macro="" textlink="">
      <xdr:nvSpPr>
        <xdr:cNvPr id="1046" name="CustomShape 1">
          <a:extLst>
            <a:ext uri="{FF2B5EF4-FFF2-40B4-BE49-F238E27FC236}">
              <a16:creationId xmlns:a16="http://schemas.microsoft.com/office/drawing/2014/main" id="{00000000-0008-0000-0200-000016040000}"/>
            </a:ext>
          </a:extLst>
        </xdr:cNvPr>
        <xdr:cNvSpPr/>
      </xdr:nvSpPr>
      <xdr:spPr>
        <a:xfrm>
          <a:off x="94763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369</xdr:row>
      <xdr:rowOff>360</xdr:rowOff>
    </xdr:from>
    <xdr:to>
      <xdr:col>7</xdr:col>
      <xdr:colOff>223200</xdr:colOff>
      <xdr:row>369</xdr:row>
      <xdr:rowOff>263880</xdr:rowOff>
    </xdr:to>
    <xdr:sp macro="" textlink="">
      <xdr:nvSpPr>
        <xdr:cNvPr id="1047" name="CustomShape 1">
          <a:extLst>
            <a:ext uri="{FF2B5EF4-FFF2-40B4-BE49-F238E27FC236}">
              <a16:creationId xmlns:a16="http://schemas.microsoft.com/office/drawing/2014/main" id="{00000000-0008-0000-0200-000017040000}"/>
            </a:ext>
          </a:extLst>
        </xdr:cNvPr>
        <xdr:cNvSpPr/>
      </xdr:nvSpPr>
      <xdr:spPr>
        <a:xfrm>
          <a:off x="94763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369</xdr:row>
      <xdr:rowOff>360</xdr:rowOff>
    </xdr:from>
    <xdr:to>
      <xdr:col>7</xdr:col>
      <xdr:colOff>127800</xdr:colOff>
      <xdr:row>369</xdr:row>
      <xdr:rowOff>263880</xdr:rowOff>
    </xdr:to>
    <xdr:sp macro="" textlink="">
      <xdr:nvSpPr>
        <xdr:cNvPr id="1048" name="CustomShape 1">
          <a:extLst>
            <a:ext uri="{FF2B5EF4-FFF2-40B4-BE49-F238E27FC236}">
              <a16:creationId xmlns:a16="http://schemas.microsoft.com/office/drawing/2014/main" id="{00000000-0008-0000-0200-000018040000}"/>
            </a:ext>
          </a:extLst>
        </xdr:cNvPr>
        <xdr:cNvSpPr/>
      </xdr:nvSpPr>
      <xdr:spPr>
        <a:xfrm>
          <a:off x="93809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369</xdr:row>
      <xdr:rowOff>360</xdr:rowOff>
    </xdr:from>
    <xdr:to>
      <xdr:col>7</xdr:col>
      <xdr:colOff>127800</xdr:colOff>
      <xdr:row>369</xdr:row>
      <xdr:rowOff>263880</xdr:rowOff>
    </xdr:to>
    <xdr:sp macro="" textlink="">
      <xdr:nvSpPr>
        <xdr:cNvPr id="1049" name="CustomShape 1">
          <a:extLst>
            <a:ext uri="{FF2B5EF4-FFF2-40B4-BE49-F238E27FC236}">
              <a16:creationId xmlns:a16="http://schemas.microsoft.com/office/drawing/2014/main" id="{00000000-0008-0000-0200-000019040000}"/>
            </a:ext>
          </a:extLst>
        </xdr:cNvPr>
        <xdr:cNvSpPr/>
      </xdr:nvSpPr>
      <xdr:spPr>
        <a:xfrm>
          <a:off x="93809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369</xdr:row>
      <xdr:rowOff>360</xdr:rowOff>
    </xdr:from>
    <xdr:to>
      <xdr:col>7</xdr:col>
      <xdr:colOff>127800</xdr:colOff>
      <xdr:row>369</xdr:row>
      <xdr:rowOff>263880</xdr:rowOff>
    </xdr:to>
    <xdr:sp macro="" textlink="">
      <xdr:nvSpPr>
        <xdr:cNvPr id="1050" name="CustomShape 1">
          <a:extLst>
            <a:ext uri="{FF2B5EF4-FFF2-40B4-BE49-F238E27FC236}">
              <a16:creationId xmlns:a16="http://schemas.microsoft.com/office/drawing/2014/main" id="{00000000-0008-0000-0200-00001A040000}"/>
            </a:ext>
          </a:extLst>
        </xdr:cNvPr>
        <xdr:cNvSpPr/>
      </xdr:nvSpPr>
      <xdr:spPr>
        <a:xfrm>
          <a:off x="93809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369</xdr:row>
      <xdr:rowOff>360</xdr:rowOff>
    </xdr:from>
    <xdr:to>
      <xdr:col>7</xdr:col>
      <xdr:colOff>127800</xdr:colOff>
      <xdr:row>369</xdr:row>
      <xdr:rowOff>263880</xdr:rowOff>
    </xdr:to>
    <xdr:sp macro="" textlink="">
      <xdr:nvSpPr>
        <xdr:cNvPr id="1051" name="CustomShape 1">
          <a:extLst>
            <a:ext uri="{FF2B5EF4-FFF2-40B4-BE49-F238E27FC236}">
              <a16:creationId xmlns:a16="http://schemas.microsoft.com/office/drawing/2014/main" id="{00000000-0008-0000-0200-00001B040000}"/>
            </a:ext>
          </a:extLst>
        </xdr:cNvPr>
        <xdr:cNvSpPr/>
      </xdr:nvSpPr>
      <xdr:spPr>
        <a:xfrm>
          <a:off x="9380910" y="203663910"/>
          <a:ext cx="1262490"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263880</xdr:rowOff>
    </xdr:to>
    <xdr:sp macro="" textlink="">
      <xdr:nvSpPr>
        <xdr:cNvPr id="1052" name="CustomShape 1">
          <a:extLst>
            <a:ext uri="{FF2B5EF4-FFF2-40B4-BE49-F238E27FC236}">
              <a16:creationId xmlns:a16="http://schemas.microsoft.com/office/drawing/2014/main" id="{00000000-0008-0000-0200-00001C040000}"/>
            </a:ext>
          </a:extLst>
        </xdr:cNvPr>
        <xdr:cNvSpPr/>
      </xdr:nvSpPr>
      <xdr:spPr>
        <a:xfrm>
          <a:off x="94627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263880</xdr:rowOff>
    </xdr:to>
    <xdr:sp macro="" textlink="">
      <xdr:nvSpPr>
        <xdr:cNvPr id="1053" name="CustomShape 1">
          <a:extLst>
            <a:ext uri="{FF2B5EF4-FFF2-40B4-BE49-F238E27FC236}">
              <a16:creationId xmlns:a16="http://schemas.microsoft.com/office/drawing/2014/main" id="{00000000-0008-0000-0200-00001D040000}"/>
            </a:ext>
          </a:extLst>
        </xdr:cNvPr>
        <xdr:cNvSpPr/>
      </xdr:nvSpPr>
      <xdr:spPr>
        <a:xfrm>
          <a:off x="94627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263880</xdr:rowOff>
    </xdr:to>
    <xdr:sp macro="" textlink="">
      <xdr:nvSpPr>
        <xdr:cNvPr id="1054" name="CustomShape 1">
          <a:extLst>
            <a:ext uri="{FF2B5EF4-FFF2-40B4-BE49-F238E27FC236}">
              <a16:creationId xmlns:a16="http://schemas.microsoft.com/office/drawing/2014/main" id="{00000000-0008-0000-0200-00001E040000}"/>
            </a:ext>
          </a:extLst>
        </xdr:cNvPr>
        <xdr:cNvSpPr/>
      </xdr:nvSpPr>
      <xdr:spPr>
        <a:xfrm>
          <a:off x="94627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263880</xdr:rowOff>
    </xdr:to>
    <xdr:sp macro="" textlink="">
      <xdr:nvSpPr>
        <xdr:cNvPr id="1055" name="CustomShape 1">
          <a:extLst>
            <a:ext uri="{FF2B5EF4-FFF2-40B4-BE49-F238E27FC236}">
              <a16:creationId xmlns:a16="http://schemas.microsoft.com/office/drawing/2014/main" id="{00000000-0008-0000-0200-00001F040000}"/>
            </a:ext>
          </a:extLst>
        </xdr:cNvPr>
        <xdr:cNvSpPr/>
      </xdr:nvSpPr>
      <xdr:spPr>
        <a:xfrm>
          <a:off x="94627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263880</xdr:rowOff>
    </xdr:to>
    <xdr:sp macro="" textlink="">
      <xdr:nvSpPr>
        <xdr:cNvPr id="1056" name="CustomShape 1">
          <a:extLst>
            <a:ext uri="{FF2B5EF4-FFF2-40B4-BE49-F238E27FC236}">
              <a16:creationId xmlns:a16="http://schemas.microsoft.com/office/drawing/2014/main" id="{00000000-0008-0000-0200-000020040000}"/>
            </a:ext>
          </a:extLst>
        </xdr:cNvPr>
        <xdr:cNvSpPr/>
      </xdr:nvSpPr>
      <xdr:spPr>
        <a:xfrm>
          <a:off x="94627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263880</xdr:rowOff>
    </xdr:to>
    <xdr:sp macro="" textlink="">
      <xdr:nvSpPr>
        <xdr:cNvPr id="1057" name="CustomShape 1">
          <a:extLst>
            <a:ext uri="{FF2B5EF4-FFF2-40B4-BE49-F238E27FC236}">
              <a16:creationId xmlns:a16="http://schemas.microsoft.com/office/drawing/2014/main" id="{00000000-0008-0000-0200-000021040000}"/>
            </a:ext>
          </a:extLst>
        </xdr:cNvPr>
        <xdr:cNvSpPr/>
      </xdr:nvSpPr>
      <xdr:spPr>
        <a:xfrm>
          <a:off x="94627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263880</xdr:rowOff>
    </xdr:to>
    <xdr:sp macro="" textlink="">
      <xdr:nvSpPr>
        <xdr:cNvPr id="1058" name="CustomShape 1">
          <a:extLst>
            <a:ext uri="{FF2B5EF4-FFF2-40B4-BE49-F238E27FC236}">
              <a16:creationId xmlns:a16="http://schemas.microsoft.com/office/drawing/2014/main" id="{00000000-0008-0000-0200-000022040000}"/>
            </a:ext>
          </a:extLst>
        </xdr:cNvPr>
        <xdr:cNvSpPr/>
      </xdr:nvSpPr>
      <xdr:spPr>
        <a:xfrm>
          <a:off x="94627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263880</xdr:rowOff>
    </xdr:to>
    <xdr:sp macro="" textlink="">
      <xdr:nvSpPr>
        <xdr:cNvPr id="1059" name="CustomShape 1">
          <a:extLst>
            <a:ext uri="{FF2B5EF4-FFF2-40B4-BE49-F238E27FC236}">
              <a16:creationId xmlns:a16="http://schemas.microsoft.com/office/drawing/2014/main" id="{00000000-0008-0000-0200-000023040000}"/>
            </a:ext>
          </a:extLst>
        </xdr:cNvPr>
        <xdr:cNvSpPr/>
      </xdr:nvSpPr>
      <xdr:spPr>
        <a:xfrm>
          <a:off x="94627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263880</xdr:rowOff>
    </xdr:to>
    <xdr:sp macro="" textlink="">
      <xdr:nvSpPr>
        <xdr:cNvPr id="1060" name="CustomShape 1">
          <a:extLst>
            <a:ext uri="{FF2B5EF4-FFF2-40B4-BE49-F238E27FC236}">
              <a16:creationId xmlns:a16="http://schemas.microsoft.com/office/drawing/2014/main" id="{00000000-0008-0000-0200-000024040000}"/>
            </a:ext>
          </a:extLst>
        </xdr:cNvPr>
        <xdr:cNvSpPr/>
      </xdr:nvSpPr>
      <xdr:spPr>
        <a:xfrm>
          <a:off x="94627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263880</xdr:rowOff>
    </xdr:to>
    <xdr:sp macro="" textlink="">
      <xdr:nvSpPr>
        <xdr:cNvPr id="1061" name="CustomShape 1">
          <a:extLst>
            <a:ext uri="{FF2B5EF4-FFF2-40B4-BE49-F238E27FC236}">
              <a16:creationId xmlns:a16="http://schemas.microsoft.com/office/drawing/2014/main" id="{00000000-0008-0000-0200-000025040000}"/>
            </a:ext>
          </a:extLst>
        </xdr:cNvPr>
        <xdr:cNvSpPr/>
      </xdr:nvSpPr>
      <xdr:spPr>
        <a:xfrm>
          <a:off x="94627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263880</xdr:rowOff>
    </xdr:to>
    <xdr:sp macro="" textlink="">
      <xdr:nvSpPr>
        <xdr:cNvPr id="1062" name="CustomShape 1">
          <a:extLst>
            <a:ext uri="{FF2B5EF4-FFF2-40B4-BE49-F238E27FC236}">
              <a16:creationId xmlns:a16="http://schemas.microsoft.com/office/drawing/2014/main" id="{00000000-0008-0000-0200-000026040000}"/>
            </a:ext>
          </a:extLst>
        </xdr:cNvPr>
        <xdr:cNvSpPr/>
      </xdr:nvSpPr>
      <xdr:spPr>
        <a:xfrm>
          <a:off x="94627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263880</xdr:rowOff>
    </xdr:to>
    <xdr:sp macro="" textlink="">
      <xdr:nvSpPr>
        <xdr:cNvPr id="1063" name="CustomShape 1">
          <a:extLst>
            <a:ext uri="{FF2B5EF4-FFF2-40B4-BE49-F238E27FC236}">
              <a16:creationId xmlns:a16="http://schemas.microsoft.com/office/drawing/2014/main" id="{00000000-0008-0000-0200-000027040000}"/>
            </a:ext>
          </a:extLst>
        </xdr:cNvPr>
        <xdr:cNvSpPr/>
      </xdr:nvSpPr>
      <xdr:spPr>
        <a:xfrm>
          <a:off x="94627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263880</xdr:rowOff>
    </xdr:to>
    <xdr:sp macro="" textlink="">
      <xdr:nvSpPr>
        <xdr:cNvPr id="1064" name="CustomShape 1">
          <a:extLst>
            <a:ext uri="{FF2B5EF4-FFF2-40B4-BE49-F238E27FC236}">
              <a16:creationId xmlns:a16="http://schemas.microsoft.com/office/drawing/2014/main" id="{00000000-0008-0000-0200-000028040000}"/>
            </a:ext>
          </a:extLst>
        </xdr:cNvPr>
        <xdr:cNvSpPr/>
      </xdr:nvSpPr>
      <xdr:spPr>
        <a:xfrm>
          <a:off x="94627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263880</xdr:rowOff>
    </xdr:to>
    <xdr:sp macro="" textlink="">
      <xdr:nvSpPr>
        <xdr:cNvPr id="1065" name="CustomShape 1">
          <a:extLst>
            <a:ext uri="{FF2B5EF4-FFF2-40B4-BE49-F238E27FC236}">
              <a16:creationId xmlns:a16="http://schemas.microsoft.com/office/drawing/2014/main" id="{00000000-0008-0000-0200-000029040000}"/>
            </a:ext>
          </a:extLst>
        </xdr:cNvPr>
        <xdr:cNvSpPr/>
      </xdr:nvSpPr>
      <xdr:spPr>
        <a:xfrm>
          <a:off x="94627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263880</xdr:rowOff>
    </xdr:to>
    <xdr:sp macro="" textlink="">
      <xdr:nvSpPr>
        <xdr:cNvPr id="1066" name="CustomShape 1">
          <a:extLst>
            <a:ext uri="{FF2B5EF4-FFF2-40B4-BE49-F238E27FC236}">
              <a16:creationId xmlns:a16="http://schemas.microsoft.com/office/drawing/2014/main" id="{00000000-0008-0000-0200-00002A040000}"/>
            </a:ext>
          </a:extLst>
        </xdr:cNvPr>
        <xdr:cNvSpPr/>
      </xdr:nvSpPr>
      <xdr:spPr>
        <a:xfrm>
          <a:off x="94627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263880</xdr:rowOff>
    </xdr:to>
    <xdr:sp macro="" textlink="">
      <xdr:nvSpPr>
        <xdr:cNvPr id="1067" name="CustomShape 1">
          <a:extLst>
            <a:ext uri="{FF2B5EF4-FFF2-40B4-BE49-F238E27FC236}">
              <a16:creationId xmlns:a16="http://schemas.microsoft.com/office/drawing/2014/main" id="{00000000-0008-0000-0200-00002B040000}"/>
            </a:ext>
          </a:extLst>
        </xdr:cNvPr>
        <xdr:cNvSpPr/>
      </xdr:nvSpPr>
      <xdr:spPr>
        <a:xfrm>
          <a:off x="94627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263880</xdr:rowOff>
    </xdr:to>
    <xdr:sp macro="" textlink="">
      <xdr:nvSpPr>
        <xdr:cNvPr id="1068" name="CustomShape 1">
          <a:extLst>
            <a:ext uri="{FF2B5EF4-FFF2-40B4-BE49-F238E27FC236}">
              <a16:creationId xmlns:a16="http://schemas.microsoft.com/office/drawing/2014/main" id="{00000000-0008-0000-0200-00002C040000}"/>
            </a:ext>
          </a:extLst>
        </xdr:cNvPr>
        <xdr:cNvSpPr/>
      </xdr:nvSpPr>
      <xdr:spPr>
        <a:xfrm>
          <a:off x="94627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263880</xdr:rowOff>
    </xdr:to>
    <xdr:sp macro="" textlink="">
      <xdr:nvSpPr>
        <xdr:cNvPr id="1069" name="CustomShape 1">
          <a:extLst>
            <a:ext uri="{FF2B5EF4-FFF2-40B4-BE49-F238E27FC236}">
              <a16:creationId xmlns:a16="http://schemas.microsoft.com/office/drawing/2014/main" id="{00000000-0008-0000-0200-00002D040000}"/>
            </a:ext>
          </a:extLst>
        </xdr:cNvPr>
        <xdr:cNvSpPr/>
      </xdr:nvSpPr>
      <xdr:spPr>
        <a:xfrm>
          <a:off x="94627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263880</xdr:rowOff>
    </xdr:to>
    <xdr:sp macro="" textlink="">
      <xdr:nvSpPr>
        <xdr:cNvPr id="1070" name="CustomShape 1">
          <a:extLst>
            <a:ext uri="{FF2B5EF4-FFF2-40B4-BE49-F238E27FC236}">
              <a16:creationId xmlns:a16="http://schemas.microsoft.com/office/drawing/2014/main" id="{00000000-0008-0000-0200-00002E040000}"/>
            </a:ext>
          </a:extLst>
        </xdr:cNvPr>
        <xdr:cNvSpPr/>
      </xdr:nvSpPr>
      <xdr:spPr>
        <a:xfrm>
          <a:off x="94627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263880</xdr:rowOff>
    </xdr:to>
    <xdr:sp macro="" textlink="">
      <xdr:nvSpPr>
        <xdr:cNvPr id="1071" name="CustomShape 1">
          <a:extLst>
            <a:ext uri="{FF2B5EF4-FFF2-40B4-BE49-F238E27FC236}">
              <a16:creationId xmlns:a16="http://schemas.microsoft.com/office/drawing/2014/main" id="{00000000-0008-0000-0200-00002F040000}"/>
            </a:ext>
          </a:extLst>
        </xdr:cNvPr>
        <xdr:cNvSpPr/>
      </xdr:nvSpPr>
      <xdr:spPr>
        <a:xfrm>
          <a:off x="94627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263880</xdr:rowOff>
    </xdr:to>
    <xdr:sp macro="" textlink="">
      <xdr:nvSpPr>
        <xdr:cNvPr id="1072" name="CustomShape 1">
          <a:extLst>
            <a:ext uri="{FF2B5EF4-FFF2-40B4-BE49-F238E27FC236}">
              <a16:creationId xmlns:a16="http://schemas.microsoft.com/office/drawing/2014/main" id="{00000000-0008-0000-0200-000030040000}"/>
            </a:ext>
          </a:extLst>
        </xdr:cNvPr>
        <xdr:cNvSpPr/>
      </xdr:nvSpPr>
      <xdr:spPr>
        <a:xfrm>
          <a:off x="94627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263880</xdr:rowOff>
    </xdr:to>
    <xdr:sp macro="" textlink="">
      <xdr:nvSpPr>
        <xdr:cNvPr id="1073" name="CustomShape 1">
          <a:extLst>
            <a:ext uri="{FF2B5EF4-FFF2-40B4-BE49-F238E27FC236}">
              <a16:creationId xmlns:a16="http://schemas.microsoft.com/office/drawing/2014/main" id="{00000000-0008-0000-0200-000031040000}"/>
            </a:ext>
          </a:extLst>
        </xdr:cNvPr>
        <xdr:cNvSpPr/>
      </xdr:nvSpPr>
      <xdr:spPr>
        <a:xfrm>
          <a:off x="94627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263880</xdr:rowOff>
    </xdr:to>
    <xdr:sp macro="" textlink="">
      <xdr:nvSpPr>
        <xdr:cNvPr id="1074" name="CustomShape 1">
          <a:extLst>
            <a:ext uri="{FF2B5EF4-FFF2-40B4-BE49-F238E27FC236}">
              <a16:creationId xmlns:a16="http://schemas.microsoft.com/office/drawing/2014/main" id="{00000000-0008-0000-0200-000032040000}"/>
            </a:ext>
          </a:extLst>
        </xdr:cNvPr>
        <xdr:cNvSpPr/>
      </xdr:nvSpPr>
      <xdr:spPr>
        <a:xfrm>
          <a:off x="94627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263880</xdr:rowOff>
    </xdr:to>
    <xdr:sp macro="" textlink="">
      <xdr:nvSpPr>
        <xdr:cNvPr id="1075" name="CustomShape 1">
          <a:extLst>
            <a:ext uri="{FF2B5EF4-FFF2-40B4-BE49-F238E27FC236}">
              <a16:creationId xmlns:a16="http://schemas.microsoft.com/office/drawing/2014/main" id="{00000000-0008-0000-0200-000033040000}"/>
            </a:ext>
          </a:extLst>
        </xdr:cNvPr>
        <xdr:cNvSpPr/>
      </xdr:nvSpPr>
      <xdr:spPr>
        <a:xfrm>
          <a:off x="94627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263880</xdr:rowOff>
    </xdr:to>
    <xdr:sp macro="" textlink="">
      <xdr:nvSpPr>
        <xdr:cNvPr id="1076" name="CustomShape 1">
          <a:extLst>
            <a:ext uri="{FF2B5EF4-FFF2-40B4-BE49-F238E27FC236}">
              <a16:creationId xmlns:a16="http://schemas.microsoft.com/office/drawing/2014/main" id="{00000000-0008-0000-0200-000034040000}"/>
            </a:ext>
          </a:extLst>
        </xdr:cNvPr>
        <xdr:cNvSpPr/>
      </xdr:nvSpPr>
      <xdr:spPr>
        <a:xfrm>
          <a:off x="94627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263880</xdr:rowOff>
    </xdr:to>
    <xdr:sp macro="" textlink="">
      <xdr:nvSpPr>
        <xdr:cNvPr id="1077" name="CustomShape 1">
          <a:extLst>
            <a:ext uri="{FF2B5EF4-FFF2-40B4-BE49-F238E27FC236}">
              <a16:creationId xmlns:a16="http://schemas.microsoft.com/office/drawing/2014/main" id="{00000000-0008-0000-0200-000035040000}"/>
            </a:ext>
          </a:extLst>
        </xdr:cNvPr>
        <xdr:cNvSpPr/>
      </xdr:nvSpPr>
      <xdr:spPr>
        <a:xfrm>
          <a:off x="94627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263880</xdr:rowOff>
    </xdr:to>
    <xdr:sp macro="" textlink="">
      <xdr:nvSpPr>
        <xdr:cNvPr id="1078" name="CustomShape 1">
          <a:extLst>
            <a:ext uri="{FF2B5EF4-FFF2-40B4-BE49-F238E27FC236}">
              <a16:creationId xmlns:a16="http://schemas.microsoft.com/office/drawing/2014/main" id="{00000000-0008-0000-0200-000036040000}"/>
            </a:ext>
          </a:extLst>
        </xdr:cNvPr>
        <xdr:cNvSpPr/>
      </xdr:nvSpPr>
      <xdr:spPr>
        <a:xfrm>
          <a:off x="94627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263880</xdr:rowOff>
    </xdr:to>
    <xdr:sp macro="" textlink="">
      <xdr:nvSpPr>
        <xdr:cNvPr id="1079" name="CustomShape 1">
          <a:extLst>
            <a:ext uri="{FF2B5EF4-FFF2-40B4-BE49-F238E27FC236}">
              <a16:creationId xmlns:a16="http://schemas.microsoft.com/office/drawing/2014/main" id="{00000000-0008-0000-0200-000037040000}"/>
            </a:ext>
          </a:extLst>
        </xdr:cNvPr>
        <xdr:cNvSpPr/>
      </xdr:nvSpPr>
      <xdr:spPr>
        <a:xfrm>
          <a:off x="94627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270720</xdr:rowOff>
    </xdr:to>
    <xdr:sp macro="" textlink="">
      <xdr:nvSpPr>
        <xdr:cNvPr id="1080" name="CustomShape 1">
          <a:extLst>
            <a:ext uri="{FF2B5EF4-FFF2-40B4-BE49-F238E27FC236}">
              <a16:creationId xmlns:a16="http://schemas.microsoft.com/office/drawing/2014/main" id="{00000000-0008-0000-0200-000038040000}"/>
            </a:ext>
          </a:extLst>
        </xdr:cNvPr>
        <xdr:cNvSpPr/>
      </xdr:nvSpPr>
      <xdr:spPr>
        <a:xfrm>
          <a:off x="9462703" y="16451396"/>
          <a:ext cx="1251604"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263880</xdr:rowOff>
    </xdr:to>
    <xdr:sp macro="" textlink="">
      <xdr:nvSpPr>
        <xdr:cNvPr id="1081" name="CustomShape 1">
          <a:extLst>
            <a:ext uri="{FF2B5EF4-FFF2-40B4-BE49-F238E27FC236}">
              <a16:creationId xmlns:a16="http://schemas.microsoft.com/office/drawing/2014/main" id="{00000000-0008-0000-0200-000039040000}"/>
            </a:ext>
          </a:extLst>
        </xdr:cNvPr>
        <xdr:cNvSpPr/>
      </xdr:nvSpPr>
      <xdr:spPr>
        <a:xfrm>
          <a:off x="94627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263880</xdr:rowOff>
    </xdr:to>
    <xdr:sp macro="" textlink="">
      <xdr:nvSpPr>
        <xdr:cNvPr id="1082" name="CustomShape 1">
          <a:extLst>
            <a:ext uri="{FF2B5EF4-FFF2-40B4-BE49-F238E27FC236}">
              <a16:creationId xmlns:a16="http://schemas.microsoft.com/office/drawing/2014/main" id="{00000000-0008-0000-0200-00003A040000}"/>
            </a:ext>
          </a:extLst>
        </xdr:cNvPr>
        <xdr:cNvSpPr/>
      </xdr:nvSpPr>
      <xdr:spPr>
        <a:xfrm>
          <a:off x="94627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270720</xdr:rowOff>
    </xdr:to>
    <xdr:sp macro="" textlink="">
      <xdr:nvSpPr>
        <xdr:cNvPr id="1083" name="CustomShape 1">
          <a:extLst>
            <a:ext uri="{FF2B5EF4-FFF2-40B4-BE49-F238E27FC236}">
              <a16:creationId xmlns:a16="http://schemas.microsoft.com/office/drawing/2014/main" id="{00000000-0008-0000-0200-00003B040000}"/>
            </a:ext>
          </a:extLst>
        </xdr:cNvPr>
        <xdr:cNvSpPr/>
      </xdr:nvSpPr>
      <xdr:spPr>
        <a:xfrm>
          <a:off x="9462703" y="16451396"/>
          <a:ext cx="1251604"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263880</xdr:rowOff>
    </xdr:to>
    <xdr:sp macro="" textlink="">
      <xdr:nvSpPr>
        <xdr:cNvPr id="1084" name="CustomShape 1">
          <a:extLst>
            <a:ext uri="{FF2B5EF4-FFF2-40B4-BE49-F238E27FC236}">
              <a16:creationId xmlns:a16="http://schemas.microsoft.com/office/drawing/2014/main" id="{00000000-0008-0000-0200-00003C040000}"/>
            </a:ext>
          </a:extLst>
        </xdr:cNvPr>
        <xdr:cNvSpPr/>
      </xdr:nvSpPr>
      <xdr:spPr>
        <a:xfrm>
          <a:off x="94627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263880</xdr:rowOff>
    </xdr:to>
    <xdr:sp macro="" textlink="">
      <xdr:nvSpPr>
        <xdr:cNvPr id="1085" name="CustomShape 1">
          <a:extLst>
            <a:ext uri="{FF2B5EF4-FFF2-40B4-BE49-F238E27FC236}">
              <a16:creationId xmlns:a16="http://schemas.microsoft.com/office/drawing/2014/main" id="{00000000-0008-0000-0200-00003D040000}"/>
            </a:ext>
          </a:extLst>
        </xdr:cNvPr>
        <xdr:cNvSpPr/>
      </xdr:nvSpPr>
      <xdr:spPr>
        <a:xfrm>
          <a:off x="94627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263880</xdr:rowOff>
    </xdr:to>
    <xdr:sp macro="" textlink="">
      <xdr:nvSpPr>
        <xdr:cNvPr id="1086" name="CustomShape 1">
          <a:extLst>
            <a:ext uri="{FF2B5EF4-FFF2-40B4-BE49-F238E27FC236}">
              <a16:creationId xmlns:a16="http://schemas.microsoft.com/office/drawing/2014/main" id="{00000000-0008-0000-0200-00003E040000}"/>
            </a:ext>
          </a:extLst>
        </xdr:cNvPr>
        <xdr:cNvSpPr/>
      </xdr:nvSpPr>
      <xdr:spPr>
        <a:xfrm>
          <a:off x="94627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263880</xdr:rowOff>
    </xdr:to>
    <xdr:sp macro="" textlink="">
      <xdr:nvSpPr>
        <xdr:cNvPr id="1087" name="CustomShape 1">
          <a:extLst>
            <a:ext uri="{FF2B5EF4-FFF2-40B4-BE49-F238E27FC236}">
              <a16:creationId xmlns:a16="http://schemas.microsoft.com/office/drawing/2014/main" id="{00000000-0008-0000-0200-00003F040000}"/>
            </a:ext>
          </a:extLst>
        </xdr:cNvPr>
        <xdr:cNvSpPr/>
      </xdr:nvSpPr>
      <xdr:spPr>
        <a:xfrm>
          <a:off x="94627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263880</xdr:rowOff>
    </xdr:to>
    <xdr:sp macro="" textlink="">
      <xdr:nvSpPr>
        <xdr:cNvPr id="1088" name="CustomShape 1">
          <a:extLst>
            <a:ext uri="{FF2B5EF4-FFF2-40B4-BE49-F238E27FC236}">
              <a16:creationId xmlns:a16="http://schemas.microsoft.com/office/drawing/2014/main" id="{00000000-0008-0000-0200-000040040000}"/>
            </a:ext>
          </a:extLst>
        </xdr:cNvPr>
        <xdr:cNvSpPr/>
      </xdr:nvSpPr>
      <xdr:spPr>
        <a:xfrm>
          <a:off x="94627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263880</xdr:rowOff>
    </xdr:to>
    <xdr:sp macro="" textlink="">
      <xdr:nvSpPr>
        <xdr:cNvPr id="1089" name="CustomShape 1">
          <a:extLst>
            <a:ext uri="{FF2B5EF4-FFF2-40B4-BE49-F238E27FC236}">
              <a16:creationId xmlns:a16="http://schemas.microsoft.com/office/drawing/2014/main" id="{00000000-0008-0000-0200-000041040000}"/>
            </a:ext>
          </a:extLst>
        </xdr:cNvPr>
        <xdr:cNvSpPr/>
      </xdr:nvSpPr>
      <xdr:spPr>
        <a:xfrm>
          <a:off x="94627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263880</xdr:rowOff>
    </xdr:to>
    <xdr:sp macro="" textlink="">
      <xdr:nvSpPr>
        <xdr:cNvPr id="1090" name="CustomShape 1">
          <a:extLst>
            <a:ext uri="{FF2B5EF4-FFF2-40B4-BE49-F238E27FC236}">
              <a16:creationId xmlns:a16="http://schemas.microsoft.com/office/drawing/2014/main" id="{00000000-0008-0000-0200-000042040000}"/>
            </a:ext>
          </a:extLst>
        </xdr:cNvPr>
        <xdr:cNvSpPr/>
      </xdr:nvSpPr>
      <xdr:spPr>
        <a:xfrm>
          <a:off x="94627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263880</xdr:rowOff>
    </xdr:to>
    <xdr:sp macro="" textlink="">
      <xdr:nvSpPr>
        <xdr:cNvPr id="1091" name="CustomShape 1">
          <a:extLst>
            <a:ext uri="{FF2B5EF4-FFF2-40B4-BE49-F238E27FC236}">
              <a16:creationId xmlns:a16="http://schemas.microsoft.com/office/drawing/2014/main" id="{00000000-0008-0000-0200-000043040000}"/>
            </a:ext>
          </a:extLst>
        </xdr:cNvPr>
        <xdr:cNvSpPr/>
      </xdr:nvSpPr>
      <xdr:spPr>
        <a:xfrm>
          <a:off x="94627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270720</xdr:rowOff>
    </xdr:to>
    <xdr:sp macro="" textlink="">
      <xdr:nvSpPr>
        <xdr:cNvPr id="1092" name="CustomShape 1">
          <a:extLst>
            <a:ext uri="{FF2B5EF4-FFF2-40B4-BE49-F238E27FC236}">
              <a16:creationId xmlns:a16="http://schemas.microsoft.com/office/drawing/2014/main" id="{00000000-0008-0000-0200-000044040000}"/>
            </a:ext>
          </a:extLst>
        </xdr:cNvPr>
        <xdr:cNvSpPr/>
      </xdr:nvSpPr>
      <xdr:spPr>
        <a:xfrm>
          <a:off x="9462703" y="16451396"/>
          <a:ext cx="1251604"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263880</xdr:rowOff>
    </xdr:to>
    <xdr:sp macro="" textlink="">
      <xdr:nvSpPr>
        <xdr:cNvPr id="1093" name="CustomShape 1">
          <a:extLst>
            <a:ext uri="{FF2B5EF4-FFF2-40B4-BE49-F238E27FC236}">
              <a16:creationId xmlns:a16="http://schemas.microsoft.com/office/drawing/2014/main" id="{00000000-0008-0000-0200-000045040000}"/>
            </a:ext>
          </a:extLst>
        </xdr:cNvPr>
        <xdr:cNvSpPr/>
      </xdr:nvSpPr>
      <xdr:spPr>
        <a:xfrm>
          <a:off x="94627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263880</xdr:rowOff>
    </xdr:to>
    <xdr:sp macro="" textlink="">
      <xdr:nvSpPr>
        <xdr:cNvPr id="1094" name="CustomShape 1">
          <a:extLst>
            <a:ext uri="{FF2B5EF4-FFF2-40B4-BE49-F238E27FC236}">
              <a16:creationId xmlns:a16="http://schemas.microsoft.com/office/drawing/2014/main" id="{00000000-0008-0000-0200-000046040000}"/>
            </a:ext>
          </a:extLst>
        </xdr:cNvPr>
        <xdr:cNvSpPr/>
      </xdr:nvSpPr>
      <xdr:spPr>
        <a:xfrm>
          <a:off x="94627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263880</xdr:rowOff>
    </xdr:to>
    <xdr:sp macro="" textlink="">
      <xdr:nvSpPr>
        <xdr:cNvPr id="1095" name="CustomShape 1">
          <a:extLst>
            <a:ext uri="{FF2B5EF4-FFF2-40B4-BE49-F238E27FC236}">
              <a16:creationId xmlns:a16="http://schemas.microsoft.com/office/drawing/2014/main" id="{00000000-0008-0000-0200-000047040000}"/>
            </a:ext>
          </a:extLst>
        </xdr:cNvPr>
        <xdr:cNvSpPr/>
      </xdr:nvSpPr>
      <xdr:spPr>
        <a:xfrm>
          <a:off x="94627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263880</xdr:rowOff>
    </xdr:to>
    <xdr:sp macro="" textlink="">
      <xdr:nvSpPr>
        <xdr:cNvPr id="1096" name="CustomShape 1">
          <a:extLst>
            <a:ext uri="{FF2B5EF4-FFF2-40B4-BE49-F238E27FC236}">
              <a16:creationId xmlns:a16="http://schemas.microsoft.com/office/drawing/2014/main" id="{00000000-0008-0000-0200-000048040000}"/>
            </a:ext>
          </a:extLst>
        </xdr:cNvPr>
        <xdr:cNvSpPr/>
      </xdr:nvSpPr>
      <xdr:spPr>
        <a:xfrm>
          <a:off x="94627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387</xdr:row>
      <xdr:rowOff>360</xdr:rowOff>
    </xdr:from>
    <xdr:to>
      <xdr:col>7</xdr:col>
      <xdr:colOff>223200</xdr:colOff>
      <xdr:row>387</xdr:row>
      <xdr:rowOff>263880</xdr:rowOff>
    </xdr:to>
    <xdr:sp macro="" textlink="">
      <xdr:nvSpPr>
        <xdr:cNvPr id="1097" name="CustomShape 1">
          <a:extLst>
            <a:ext uri="{FF2B5EF4-FFF2-40B4-BE49-F238E27FC236}">
              <a16:creationId xmlns:a16="http://schemas.microsoft.com/office/drawing/2014/main" id="{00000000-0008-0000-0200-000049040000}"/>
            </a:ext>
          </a:extLst>
        </xdr:cNvPr>
        <xdr:cNvSpPr/>
      </xdr:nvSpPr>
      <xdr:spPr>
        <a:xfrm>
          <a:off x="94627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387</xdr:row>
      <xdr:rowOff>360</xdr:rowOff>
    </xdr:from>
    <xdr:to>
      <xdr:col>7</xdr:col>
      <xdr:colOff>127800</xdr:colOff>
      <xdr:row>387</xdr:row>
      <xdr:rowOff>263880</xdr:rowOff>
    </xdr:to>
    <xdr:sp macro="" textlink="">
      <xdr:nvSpPr>
        <xdr:cNvPr id="1098" name="CustomShape 1">
          <a:extLst>
            <a:ext uri="{FF2B5EF4-FFF2-40B4-BE49-F238E27FC236}">
              <a16:creationId xmlns:a16="http://schemas.microsoft.com/office/drawing/2014/main" id="{00000000-0008-0000-0200-00004A040000}"/>
            </a:ext>
          </a:extLst>
        </xdr:cNvPr>
        <xdr:cNvSpPr/>
      </xdr:nvSpPr>
      <xdr:spPr>
        <a:xfrm>
          <a:off x="93673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387</xdr:row>
      <xdr:rowOff>360</xdr:rowOff>
    </xdr:from>
    <xdr:to>
      <xdr:col>7</xdr:col>
      <xdr:colOff>127800</xdr:colOff>
      <xdr:row>387</xdr:row>
      <xdr:rowOff>263880</xdr:rowOff>
    </xdr:to>
    <xdr:sp macro="" textlink="">
      <xdr:nvSpPr>
        <xdr:cNvPr id="1099" name="CustomShape 1">
          <a:extLst>
            <a:ext uri="{FF2B5EF4-FFF2-40B4-BE49-F238E27FC236}">
              <a16:creationId xmlns:a16="http://schemas.microsoft.com/office/drawing/2014/main" id="{00000000-0008-0000-0200-00004B040000}"/>
            </a:ext>
          </a:extLst>
        </xdr:cNvPr>
        <xdr:cNvSpPr/>
      </xdr:nvSpPr>
      <xdr:spPr>
        <a:xfrm>
          <a:off x="93673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387</xdr:row>
      <xdr:rowOff>360</xdr:rowOff>
    </xdr:from>
    <xdr:to>
      <xdr:col>7</xdr:col>
      <xdr:colOff>127800</xdr:colOff>
      <xdr:row>387</xdr:row>
      <xdr:rowOff>263880</xdr:rowOff>
    </xdr:to>
    <xdr:sp macro="" textlink="">
      <xdr:nvSpPr>
        <xdr:cNvPr id="1100" name="CustomShape 1">
          <a:extLst>
            <a:ext uri="{FF2B5EF4-FFF2-40B4-BE49-F238E27FC236}">
              <a16:creationId xmlns:a16="http://schemas.microsoft.com/office/drawing/2014/main" id="{00000000-0008-0000-0200-00004C040000}"/>
            </a:ext>
          </a:extLst>
        </xdr:cNvPr>
        <xdr:cNvSpPr/>
      </xdr:nvSpPr>
      <xdr:spPr>
        <a:xfrm>
          <a:off x="93673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387</xdr:row>
      <xdr:rowOff>360</xdr:rowOff>
    </xdr:from>
    <xdr:to>
      <xdr:col>7</xdr:col>
      <xdr:colOff>127800</xdr:colOff>
      <xdr:row>387</xdr:row>
      <xdr:rowOff>263880</xdr:rowOff>
    </xdr:to>
    <xdr:sp macro="" textlink="">
      <xdr:nvSpPr>
        <xdr:cNvPr id="1101" name="CustomShape 1">
          <a:extLst>
            <a:ext uri="{FF2B5EF4-FFF2-40B4-BE49-F238E27FC236}">
              <a16:creationId xmlns:a16="http://schemas.microsoft.com/office/drawing/2014/main" id="{00000000-0008-0000-0200-00004D040000}"/>
            </a:ext>
          </a:extLst>
        </xdr:cNvPr>
        <xdr:cNvSpPr/>
      </xdr:nvSpPr>
      <xdr:spPr>
        <a:xfrm>
          <a:off x="9367303" y="16451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263880</xdr:rowOff>
    </xdr:to>
    <xdr:sp macro="" textlink="">
      <xdr:nvSpPr>
        <xdr:cNvPr id="1102" name="CustomShape 1">
          <a:extLst>
            <a:ext uri="{FF2B5EF4-FFF2-40B4-BE49-F238E27FC236}">
              <a16:creationId xmlns:a16="http://schemas.microsoft.com/office/drawing/2014/main" id="{00000000-0008-0000-0200-00004E040000}"/>
            </a:ext>
          </a:extLst>
        </xdr:cNvPr>
        <xdr:cNvSpPr/>
      </xdr:nvSpPr>
      <xdr:spPr>
        <a:xfrm>
          <a:off x="94627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263880</xdr:rowOff>
    </xdr:to>
    <xdr:sp macro="" textlink="">
      <xdr:nvSpPr>
        <xdr:cNvPr id="1103" name="CustomShape 1">
          <a:extLst>
            <a:ext uri="{FF2B5EF4-FFF2-40B4-BE49-F238E27FC236}">
              <a16:creationId xmlns:a16="http://schemas.microsoft.com/office/drawing/2014/main" id="{00000000-0008-0000-0200-00004F040000}"/>
            </a:ext>
          </a:extLst>
        </xdr:cNvPr>
        <xdr:cNvSpPr/>
      </xdr:nvSpPr>
      <xdr:spPr>
        <a:xfrm>
          <a:off x="94627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263880</xdr:rowOff>
    </xdr:to>
    <xdr:sp macro="" textlink="">
      <xdr:nvSpPr>
        <xdr:cNvPr id="1104" name="CustomShape 1">
          <a:extLst>
            <a:ext uri="{FF2B5EF4-FFF2-40B4-BE49-F238E27FC236}">
              <a16:creationId xmlns:a16="http://schemas.microsoft.com/office/drawing/2014/main" id="{00000000-0008-0000-0200-000050040000}"/>
            </a:ext>
          </a:extLst>
        </xdr:cNvPr>
        <xdr:cNvSpPr/>
      </xdr:nvSpPr>
      <xdr:spPr>
        <a:xfrm>
          <a:off x="94627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263880</xdr:rowOff>
    </xdr:to>
    <xdr:sp macro="" textlink="">
      <xdr:nvSpPr>
        <xdr:cNvPr id="1105" name="CustomShape 1">
          <a:extLst>
            <a:ext uri="{FF2B5EF4-FFF2-40B4-BE49-F238E27FC236}">
              <a16:creationId xmlns:a16="http://schemas.microsoft.com/office/drawing/2014/main" id="{00000000-0008-0000-0200-000051040000}"/>
            </a:ext>
          </a:extLst>
        </xdr:cNvPr>
        <xdr:cNvSpPr/>
      </xdr:nvSpPr>
      <xdr:spPr>
        <a:xfrm>
          <a:off x="94627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263880</xdr:rowOff>
    </xdr:to>
    <xdr:sp macro="" textlink="">
      <xdr:nvSpPr>
        <xdr:cNvPr id="1106" name="CustomShape 1">
          <a:extLst>
            <a:ext uri="{FF2B5EF4-FFF2-40B4-BE49-F238E27FC236}">
              <a16:creationId xmlns:a16="http://schemas.microsoft.com/office/drawing/2014/main" id="{00000000-0008-0000-0200-000052040000}"/>
            </a:ext>
          </a:extLst>
        </xdr:cNvPr>
        <xdr:cNvSpPr/>
      </xdr:nvSpPr>
      <xdr:spPr>
        <a:xfrm>
          <a:off x="94627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263880</xdr:rowOff>
    </xdr:to>
    <xdr:sp macro="" textlink="">
      <xdr:nvSpPr>
        <xdr:cNvPr id="1107" name="CustomShape 1">
          <a:extLst>
            <a:ext uri="{FF2B5EF4-FFF2-40B4-BE49-F238E27FC236}">
              <a16:creationId xmlns:a16="http://schemas.microsoft.com/office/drawing/2014/main" id="{00000000-0008-0000-0200-000053040000}"/>
            </a:ext>
          </a:extLst>
        </xdr:cNvPr>
        <xdr:cNvSpPr/>
      </xdr:nvSpPr>
      <xdr:spPr>
        <a:xfrm>
          <a:off x="94627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263880</xdr:rowOff>
    </xdr:to>
    <xdr:sp macro="" textlink="">
      <xdr:nvSpPr>
        <xdr:cNvPr id="1108" name="CustomShape 1">
          <a:extLst>
            <a:ext uri="{FF2B5EF4-FFF2-40B4-BE49-F238E27FC236}">
              <a16:creationId xmlns:a16="http://schemas.microsoft.com/office/drawing/2014/main" id="{00000000-0008-0000-0200-000054040000}"/>
            </a:ext>
          </a:extLst>
        </xdr:cNvPr>
        <xdr:cNvSpPr/>
      </xdr:nvSpPr>
      <xdr:spPr>
        <a:xfrm>
          <a:off x="94627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263880</xdr:rowOff>
    </xdr:to>
    <xdr:sp macro="" textlink="">
      <xdr:nvSpPr>
        <xdr:cNvPr id="1109" name="CustomShape 1">
          <a:extLst>
            <a:ext uri="{FF2B5EF4-FFF2-40B4-BE49-F238E27FC236}">
              <a16:creationId xmlns:a16="http://schemas.microsoft.com/office/drawing/2014/main" id="{00000000-0008-0000-0200-000055040000}"/>
            </a:ext>
          </a:extLst>
        </xdr:cNvPr>
        <xdr:cNvSpPr/>
      </xdr:nvSpPr>
      <xdr:spPr>
        <a:xfrm>
          <a:off x="94627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263880</xdr:rowOff>
    </xdr:to>
    <xdr:sp macro="" textlink="">
      <xdr:nvSpPr>
        <xdr:cNvPr id="1110" name="CustomShape 1">
          <a:extLst>
            <a:ext uri="{FF2B5EF4-FFF2-40B4-BE49-F238E27FC236}">
              <a16:creationId xmlns:a16="http://schemas.microsoft.com/office/drawing/2014/main" id="{00000000-0008-0000-0200-000056040000}"/>
            </a:ext>
          </a:extLst>
        </xdr:cNvPr>
        <xdr:cNvSpPr/>
      </xdr:nvSpPr>
      <xdr:spPr>
        <a:xfrm>
          <a:off x="94627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263880</xdr:rowOff>
    </xdr:to>
    <xdr:sp macro="" textlink="">
      <xdr:nvSpPr>
        <xdr:cNvPr id="1111" name="CustomShape 1">
          <a:extLst>
            <a:ext uri="{FF2B5EF4-FFF2-40B4-BE49-F238E27FC236}">
              <a16:creationId xmlns:a16="http://schemas.microsoft.com/office/drawing/2014/main" id="{00000000-0008-0000-0200-000057040000}"/>
            </a:ext>
          </a:extLst>
        </xdr:cNvPr>
        <xdr:cNvSpPr/>
      </xdr:nvSpPr>
      <xdr:spPr>
        <a:xfrm>
          <a:off x="94627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263880</xdr:rowOff>
    </xdr:to>
    <xdr:sp macro="" textlink="">
      <xdr:nvSpPr>
        <xdr:cNvPr id="1112" name="CustomShape 1">
          <a:extLst>
            <a:ext uri="{FF2B5EF4-FFF2-40B4-BE49-F238E27FC236}">
              <a16:creationId xmlns:a16="http://schemas.microsoft.com/office/drawing/2014/main" id="{00000000-0008-0000-0200-000058040000}"/>
            </a:ext>
          </a:extLst>
        </xdr:cNvPr>
        <xdr:cNvSpPr/>
      </xdr:nvSpPr>
      <xdr:spPr>
        <a:xfrm>
          <a:off x="94627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263880</xdr:rowOff>
    </xdr:to>
    <xdr:sp macro="" textlink="">
      <xdr:nvSpPr>
        <xdr:cNvPr id="1113" name="CustomShape 1">
          <a:extLst>
            <a:ext uri="{FF2B5EF4-FFF2-40B4-BE49-F238E27FC236}">
              <a16:creationId xmlns:a16="http://schemas.microsoft.com/office/drawing/2014/main" id="{00000000-0008-0000-0200-000059040000}"/>
            </a:ext>
          </a:extLst>
        </xdr:cNvPr>
        <xdr:cNvSpPr/>
      </xdr:nvSpPr>
      <xdr:spPr>
        <a:xfrm>
          <a:off x="94627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263880</xdr:rowOff>
    </xdr:to>
    <xdr:sp macro="" textlink="">
      <xdr:nvSpPr>
        <xdr:cNvPr id="1114" name="CustomShape 1">
          <a:extLst>
            <a:ext uri="{FF2B5EF4-FFF2-40B4-BE49-F238E27FC236}">
              <a16:creationId xmlns:a16="http://schemas.microsoft.com/office/drawing/2014/main" id="{00000000-0008-0000-0200-00005A040000}"/>
            </a:ext>
          </a:extLst>
        </xdr:cNvPr>
        <xdr:cNvSpPr/>
      </xdr:nvSpPr>
      <xdr:spPr>
        <a:xfrm>
          <a:off x="94627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263880</xdr:rowOff>
    </xdr:to>
    <xdr:sp macro="" textlink="">
      <xdr:nvSpPr>
        <xdr:cNvPr id="1115" name="CustomShape 1">
          <a:extLst>
            <a:ext uri="{FF2B5EF4-FFF2-40B4-BE49-F238E27FC236}">
              <a16:creationId xmlns:a16="http://schemas.microsoft.com/office/drawing/2014/main" id="{00000000-0008-0000-0200-00005B040000}"/>
            </a:ext>
          </a:extLst>
        </xdr:cNvPr>
        <xdr:cNvSpPr/>
      </xdr:nvSpPr>
      <xdr:spPr>
        <a:xfrm>
          <a:off x="94627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263880</xdr:rowOff>
    </xdr:to>
    <xdr:sp macro="" textlink="">
      <xdr:nvSpPr>
        <xdr:cNvPr id="1116" name="CustomShape 1">
          <a:extLst>
            <a:ext uri="{FF2B5EF4-FFF2-40B4-BE49-F238E27FC236}">
              <a16:creationId xmlns:a16="http://schemas.microsoft.com/office/drawing/2014/main" id="{00000000-0008-0000-0200-00005C040000}"/>
            </a:ext>
          </a:extLst>
        </xdr:cNvPr>
        <xdr:cNvSpPr/>
      </xdr:nvSpPr>
      <xdr:spPr>
        <a:xfrm>
          <a:off x="94627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263880</xdr:rowOff>
    </xdr:to>
    <xdr:sp macro="" textlink="">
      <xdr:nvSpPr>
        <xdr:cNvPr id="1117" name="CustomShape 1">
          <a:extLst>
            <a:ext uri="{FF2B5EF4-FFF2-40B4-BE49-F238E27FC236}">
              <a16:creationId xmlns:a16="http://schemas.microsoft.com/office/drawing/2014/main" id="{00000000-0008-0000-0200-00005D040000}"/>
            </a:ext>
          </a:extLst>
        </xdr:cNvPr>
        <xdr:cNvSpPr/>
      </xdr:nvSpPr>
      <xdr:spPr>
        <a:xfrm>
          <a:off x="94627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263880</xdr:rowOff>
    </xdr:to>
    <xdr:sp macro="" textlink="">
      <xdr:nvSpPr>
        <xdr:cNvPr id="1118" name="CustomShape 1">
          <a:extLst>
            <a:ext uri="{FF2B5EF4-FFF2-40B4-BE49-F238E27FC236}">
              <a16:creationId xmlns:a16="http://schemas.microsoft.com/office/drawing/2014/main" id="{00000000-0008-0000-0200-00005E040000}"/>
            </a:ext>
          </a:extLst>
        </xdr:cNvPr>
        <xdr:cNvSpPr/>
      </xdr:nvSpPr>
      <xdr:spPr>
        <a:xfrm>
          <a:off x="94627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263880</xdr:rowOff>
    </xdr:to>
    <xdr:sp macro="" textlink="">
      <xdr:nvSpPr>
        <xdr:cNvPr id="1119" name="CustomShape 1">
          <a:extLst>
            <a:ext uri="{FF2B5EF4-FFF2-40B4-BE49-F238E27FC236}">
              <a16:creationId xmlns:a16="http://schemas.microsoft.com/office/drawing/2014/main" id="{00000000-0008-0000-0200-00005F040000}"/>
            </a:ext>
          </a:extLst>
        </xdr:cNvPr>
        <xdr:cNvSpPr/>
      </xdr:nvSpPr>
      <xdr:spPr>
        <a:xfrm>
          <a:off x="94627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263880</xdr:rowOff>
    </xdr:to>
    <xdr:sp macro="" textlink="">
      <xdr:nvSpPr>
        <xdr:cNvPr id="1120" name="CustomShape 1">
          <a:extLst>
            <a:ext uri="{FF2B5EF4-FFF2-40B4-BE49-F238E27FC236}">
              <a16:creationId xmlns:a16="http://schemas.microsoft.com/office/drawing/2014/main" id="{00000000-0008-0000-0200-000060040000}"/>
            </a:ext>
          </a:extLst>
        </xdr:cNvPr>
        <xdr:cNvSpPr/>
      </xdr:nvSpPr>
      <xdr:spPr>
        <a:xfrm>
          <a:off x="94627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263880</xdr:rowOff>
    </xdr:to>
    <xdr:sp macro="" textlink="">
      <xdr:nvSpPr>
        <xdr:cNvPr id="1121" name="CustomShape 1">
          <a:extLst>
            <a:ext uri="{FF2B5EF4-FFF2-40B4-BE49-F238E27FC236}">
              <a16:creationId xmlns:a16="http://schemas.microsoft.com/office/drawing/2014/main" id="{00000000-0008-0000-0200-000061040000}"/>
            </a:ext>
          </a:extLst>
        </xdr:cNvPr>
        <xdr:cNvSpPr/>
      </xdr:nvSpPr>
      <xdr:spPr>
        <a:xfrm>
          <a:off x="94627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263880</xdr:rowOff>
    </xdr:to>
    <xdr:sp macro="" textlink="">
      <xdr:nvSpPr>
        <xdr:cNvPr id="1122" name="CustomShape 1">
          <a:extLst>
            <a:ext uri="{FF2B5EF4-FFF2-40B4-BE49-F238E27FC236}">
              <a16:creationId xmlns:a16="http://schemas.microsoft.com/office/drawing/2014/main" id="{00000000-0008-0000-0200-000062040000}"/>
            </a:ext>
          </a:extLst>
        </xdr:cNvPr>
        <xdr:cNvSpPr/>
      </xdr:nvSpPr>
      <xdr:spPr>
        <a:xfrm>
          <a:off x="94627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263880</xdr:rowOff>
    </xdr:to>
    <xdr:sp macro="" textlink="">
      <xdr:nvSpPr>
        <xdr:cNvPr id="1123" name="CustomShape 1">
          <a:extLst>
            <a:ext uri="{FF2B5EF4-FFF2-40B4-BE49-F238E27FC236}">
              <a16:creationId xmlns:a16="http://schemas.microsoft.com/office/drawing/2014/main" id="{00000000-0008-0000-0200-000063040000}"/>
            </a:ext>
          </a:extLst>
        </xdr:cNvPr>
        <xdr:cNvSpPr/>
      </xdr:nvSpPr>
      <xdr:spPr>
        <a:xfrm>
          <a:off x="94627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263880</xdr:rowOff>
    </xdr:to>
    <xdr:sp macro="" textlink="">
      <xdr:nvSpPr>
        <xdr:cNvPr id="1124" name="CustomShape 1">
          <a:extLst>
            <a:ext uri="{FF2B5EF4-FFF2-40B4-BE49-F238E27FC236}">
              <a16:creationId xmlns:a16="http://schemas.microsoft.com/office/drawing/2014/main" id="{00000000-0008-0000-0200-000064040000}"/>
            </a:ext>
          </a:extLst>
        </xdr:cNvPr>
        <xdr:cNvSpPr/>
      </xdr:nvSpPr>
      <xdr:spPr>
        <a:xfrm>
          <a:off x="94627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263880</xdr:rowOff>
    </xdr:to>
    <xdr:sp macro="" textlink="">
      <xdr:nvSpPr>
        <xdr:cNvPr id="1125" name="CustomShape 1">
          <a:extLst>
            <a:ext uri="{FF2B5EF4-FFF2-40B4-BE49-F238E27FC236}">
              <a16:creationId xmlns:a16="http://schemas.microsoft.com/office/drawing/2014/main" id="{00000000-0008-0000-0200-000065040000}"/>
            </a:ext>
          </a:extLst>
        </xdr:cNvPr>
        <xdr:cNvSpPr/>
      </xdr:nvSpPr>
      <xdr:spPr>
        <a:xfrm>
          <a:off x="94627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263880</xdr:rowOff>
    </xdr:to>
    <xdr:sp macro="" textlink="">
      <xdr:nvSpPr>
        <xdr:cNvPr id="1126" name="CustomShape 1">
          <a:extLst>
            <a:ext uri="{FF2B5EF4-FFF2-40B4-BE49-F238E27FC236}">
              <a16:creationId xmlns:a16="http://schemas.microsoft.com/office/drawing/2014/main" id="{00000000-0008-0000-0200-000066040000}"/>
            </a:ext>
          </a:extLst>
        </xdr:cNvPr>
        <xdr:cNvSpPr/>
      </xdr:nvSpPr>
      <xdr:spPr>
        <a:xfrm>
          <a:off x="94627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263880</xdr:rowOff>
    </xdr:to>
    <xdr:sp macro="" textlink="">
      <xdr:nvSpPr>
        <xdr:cNvPr id="1127" name="CustomShape 1">
          <a:extLst>
            <a:ext uri="{FF2B5EF4-FFF2-40B4-BE49-F238E27FC236}">
              <a16:creationId xmlns:a16="http://schemas.microsoft.com/office/drawing/2014/main" id="{00000000-0008-0000-0200-000067040000}"/>
            </a:ext>
          </a:extLst>
        </xdr:cNvPr>
        <xdr:cNvSpPr/>
      </xdr:nvSpPr>
      <xdr:spPr>
        <a:xfrm>
          <a:off x="94627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263880</xdr:rowOff>
    </xdr:to>
    <xdr:sp macro="" textlink="">
      <xdr:nvSpPr>
        <xdr:cNvPr id="1128" name="CustomShape 1">
          <a:extLst>
            <a:ext uri="{FF2B5EF4-FFF2-40B4-BE49-F238E27FC236}">
              <a16:creationId xmlns:a16="http://schemas.microsoft.com/office/drawing/2014/main" id="{00000000-0008-0000-0200-000068040000}"/>
            </a:ext>
          </a:extLst>
        </xdr:cNvPr>
        <xdr:cNvSpPr/>
      </xdr:nvSpPr>
      <xdr:spPr>
        <a:xfrm>
          <a:off x="94627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263880</xdr:rowOff>
    </xdr:to>
    <xdr:sp macro="" textlink="">
      <xdr:nvSpPr>
        <xdr:cNvPr id="1129" name="CustomShape 1">
          <a:extLst>
            <a:ext uri="{FF2B5EF4-FFF2-40B4-BE49-F238E27FC236}">
              <a16:creationId xmlns:a16="http://schemas.microsoft.com/office/drawing/2014/main" id="{00000000-0008-0000-0200-000069040000}"/>
            </a:ext>
          </a:extLst>
        </xdr:cNvPr>
        <xdr:cNvSpPr/>
      </xdr:nvSpPr>
      <xdr:spPr>
        <a:xfrm>
          <a:off x="94627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270720</xdr:rowOff>
    </xdr:to>
    <xdr:sp macro="" textlink="">
      <xdr:nvSpPr>
        <xdr:cNvPr id="1130" name="CustomShape 1">
          <a:extLst>
            <a:ext uri="{FF2B5EF4-FFF2-40B4-BE49-F238E27FC236}">
              <a16:creationId xmlns:a16="http://schemas.microsoft.com/office/drawing/2014/main" id="{00000000-0008-0000-0200-00006A040000}"/>
            </a:ext>
          </a:extLst>
        </xdr:cNvPr>
        <xdr:cNvSpPr/>
      </xdr:nvSpPr>
      <xdr:spPr>
        <a:xfrm>
          <a:off x="9462703" y="226110253"/>
          <a:ext cx="1251604"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263880</xdr:rowOff>
    </xdr:to>
    <xdr:sp macro="" textlink="">
      <xdr:nvSpPr>
        <xdr:cNvPr id="1131" name="CustomShape 1">
          <a:extLst>
            <a:ext uri="{FF2B5EF4-FFF2-40B4-BE49-F238E27FC236}">
              <a16:creationId xmlns:a16="http://schemas.microsoft.com/office/drawing/2014/main" id="{00000000-0008-0000-0200-00006B040000}"/>
            </a:ext>
          </a:extLst>
        </xdr:cNvPr>
        <xdr:cNvSpPr/>
      </xdr:nvSpPr>
      <xdr:spPr>
        <a:xfrm>
          <a:off x="94627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263880</xdr:rowOff>
    </xdr:to>
    <xdr:sp macro="" textlink="">
      <xdr:nvSpPr>
        <xdr:cNvPr id="1132" name="CustomShape 1">
          <a:extLst>
            <a:ext uri="{FF2B5EF4-FFF2-40B4-BE49-F238E27FC236}">
              <a16:creationId xmlns:a16="http://schemas.microsoft.com/office/drawing/2014/main" id="{00000000-0008-0000-0200-00006C040000}"/>
            </a:ext>
          </a:extLst>
        </xdr:cNvPr>
        <xdr:cNvSpPr/>
      </xdr:nvSpPr>
      <xdr:spPr>
        <a:xfrm>
          <a:off x="94627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270720</xdr:rowOff>
    </xdr:to>
    <xdr:sp macro="" textlink="">
      <xdr:nvSpPr>
        <xdr:cNvPr id="1133" name="CustomShape 1">
          <a:extLst>
            <a:ext uri="{FF2B5EF4-FFF2-40B4-BE49-F238E27FC236}">
              <a16:creationId xmlns:a16="http://schemas.microsoft.com/office/drawing/2014/main" id="{00000000-0008-0000-0200-00006D040000}"/>
            </a:ext>
          </a:extLst>
        </xdr:cNvPr>
        <xdr:cNvSpPr/>
      </xdr:nvSpPr>
      <xdr:spPr>
        <a:xfrm>
          <a:off x="9462703" y="226110253"/>
          <a:ext cx="1251604"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263880</xdr:rowOff>
    </xdr:to>
    <xdr:sp macro="" textlink="">
      <xdr:nvSpPr>
        <xdr:cNvPr id="1134" name="CustomShape 1">
          <a:extLst>
            <a:ext uri="{FF2B5EF4-FFF2-40B4-BE49-F238E27FC236}">
              <a16:creationId xmlns:a16="http://schemas.microsoft.com/office/drawing/2014/main" id="{00000000-0008-0000-0200-00006E040000}"/>
            </a:ext>
          </a:extLst>
        </xdr:cNvPr>
        <xdr:cNvSpPr/>
      </xdr:nvSpPr>
      <xdr:spPr>
        <a:xfrm>
          <a:off x="94627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263880</xdr:rowOff>
    </xdr:to>
    <xdr:sp macro="" textlink="">
      <xdr:nvSpPr>
        <xdr:cNvPr id="1135" name="CustomShape 1">
          <a:extLst>
            <a:ext uri="{FF2B5EF4-FFF2-40B4-BE49-F238E27FC236}">
              <a16:creationId xmlns:a16="http://schemas.microsoft.com/office/drawing/2014/main" id="{00000000-0008-0000-0200-00006F040000}"/>
            </a:ext>
          </a:extLst>
        </xdr:cNvPr>
        <xdr:cNvSpPr/>
      </xdr:nvSpPr>
      <xdr:spPr>
        <a:xfrm>
          <a:off x="94627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263880</xdr:rowOff>
    </xdr:to>
    <xdr:sp macro="" textlink="">
      <xdr:nvSpPr>
        <xdr:cNvPr id="1136" name="CustomShape 1">
          <a:extLst>
            <a:ext uri="{FF2B5EF4-FFF2-40B4-BE49-F238E27FC236}">
              <a16:creationId xmlns:a16="http://schemas.microsoft.com/office/drawing/2014/main" id="{00000000-0008-0000-0200-000070040000}"/>
            </a:ext>
          </a:extLst>
        </xdr:cNvPr>
        <xdr:cNvSpPr/>
      </xdr:nvSpPr>
      <xdr:spPr>
        <a:xfrm>
          <a:off x="94627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263880</xdr:rowOff>
    </xdr:to>
    <xdr:sp macro="" textlink="">
      <xdr:nvSpPr>
        <xdr:cNvPr id="1137" name="CustomShape 1">
          <a:extLst>
            <a:ext uri="{FF2B5EF4-FFF2-40B4-BE49-F238E27FC236}">
              <a16:creationId xmlns:a16="http://schemas.microsoft.com/office/drawing/2014/main" id="{00000000-0008-0000-0200-000071040000}"/>
            </a:ext>
          </a:extLst>
        </xdr:cNvPr>
        <xdr:cNvSpPr/>
      </xdr:nvSpPr>
      <xdr:spPr>
        <a:xfrm>
          <a:off x="94627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263880</xdr:rowOff>
    </xdr:to>
    <xdr:sp macro="" textlink="">
      <xdr:nvSpPr>
        <xdr:cNvPr id="1138" name="CustomShape 1">
          <a:extLst>
            <a:ext uri="{FF2B5EF4-FFF2-40B4-BE49-F238E27FC236}">
              <a16:creationId xmlns:a16="http://schemas.microsoft.com/office/drawing/2014/main" id="{00000000-0008-0000-0200-000072040000}"/>
            </a:ext>
          </a:extLst>
        </xdr:cNvPr>
        <xdr:cNvSpPr/>
      </xdr:nvSpPr>
      <xdr:spPr>
        <a:xfrm>
          <a:off x="94627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263880</xdr:rowOff>
    </xdr:to>
    <xdr:sp macro="" textlink="">
      <xdr:nvSpPr>
        <xdr:cNvPr id="1139" name="CustomShape 1">
          <a:extLst>
            <a:ext uri="{FF2B5EF4-FFF2-40B4-BE49-F238E27FC236}">
              <a16:creationId xmlns:a16="http://schemas.microsoft.com/office/drawing/2014/main" id="{00000000-0008-0000-0200-000073040000}"/>
            </a:ext>
          </a:extLst>
        </xdr:cNvPr>
        <xdr:cNvSpPr/>
      </xdr:nvSpPr>
      <xdr:spPr>
        <a:xfrm>
          <a:off x="94627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263880</xdr:rowOff>
    </xdr:to>
    <xdr:sp macro="" textlink="">
      <xdr:nvSpPr>
        <xdr:cNvPr id="1140" name="CustomShape 1">
          <a:extLst>
            <a:ext uri="{FF2B5EF4-FFF2-40B4-BE49-F238E27FC236}">
              <a16:creationId xmlns:a16="http://schemas.microsoft.com/office/drawing/2014/main" id="{00000000-0008-0000-0200-000074040000}"/>
            </a:ext>
          </a:extLst>
        </xdr:cNvPr>
        <xdr:cNvSpPr/>
      </xdr:nvSpPr>
      <xdr:spPr>
        <a:xfrm>
          <a:off x="94627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263880</xdr:rowOff>
    </xdr:to>
    <xdr:sp macro="" textlink="">
      <xdr:nvSpPr>
        <xdr:cNvPr id="1141" name="CustomShape 1">
          <a:extLst>
            <a:ext uri="{FF2B5EF4-FFF2-40B4-BE49-F238E27FC236}">
              <a16:creationId xmlns:a16="http://schemas.microsoft.com/office/drawing/2014/main" id="{00000000-0008-0000-0200-000075040000}"/>
            </a:ext>
          </a:extLst>
        </xdr:cNvPr>
        <xdr:cNvSpPr/>
      </xdr:nvSpPr>
      <xdr:spPr>
        <a:xfrm>
          <a:off x="94627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270720</xdr:rowOff>
    </xdr:to>
    <xdr:sp macro="" textlink="">
      <xdr:nvSpPr>
        <xdr:cNvPr id="1142" name="CustomShape 1">
          <a:extLst>
            <a:ext uri="{FF2B5EF4-FFF2-40B4-BE49-F238E27FC236}">
              <a16:creationId xmlns:a16="http://schemas.microsoft.com/office/drawing/2014/main" id="{00000000-0008-0000-0200-000076040000}"/>
            </a:ext>
          </a:extLst>
        </xdr:cNvPr>
        <xdr:cNvSpPr/>
      </xdr:nvSpPr>
      <xdr:spPr>
        <a:xfrm>
          <a:off x="9462703" y="226110253"/>
          <a:ext cx="1251604"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263880</xdr:rowOff>
    </xdr:to>
    <xdr:sp macro="" textlink="">
      <xdr:nvSpPr>
        <xdr:cNvPr id="1143" name="CustomShape 1">
          <a:extLst>
            <a:ext uri="{FF2B5EF4-FFF2-40B4-BE49-F238E27FC236}">
              <a16:creationId xmlns:a16="http://schemas.microsoft.com/office/drawing/2014/main" id="{00000000-0008-0000-0200-000077040000}"/>
            </a:ext>
          </a:extLst>
        </xdr:cNvPr>
        <xdr:cNvSpPr/>
      </xdr:nvSpPr>
      <xdr:spPr>
        <a:xfrm>
          <a:off x="94627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263880</xdr:rowOff>
    </xdr:to>
    <xdr:sp macro="" textlink="">
      <xdr:nvSpPr>
        <xdr:cNvPr id="1144" name="CustomShape 1">
          <a:extLst>
            <a:ext uri="{FF2B5EF4-FFF2-40B4-BE49-F238E27FC236}">
              <a16:creationId xmlns:a16="http://schemas.microsoft.com/office/drawing/2014/main" id="{00000000-0008-0000-0200-000078040000}"/>
            </a:ext>
          </a:extLst>
        </xdr:cNvPr>
        <xdr:cNvSpPr/>
      </xdr:nvSpPr>
      <xdr:spPr>
        <a:xfrm>
          <a:off x="94627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263880</xdr:rowOff>
    </xdr:to>
    <xdr:sp macro="" textlink="">
      <xdr:nvSpPr>
        <xdr:cNvPr id="1145" name="CustomShape 1">
          <a:extLst>
            <a:ext uri="{FF2B5EF4-FFF2-40B4-BE49-F238E27FC236}">
              <a16:creationId xmlns:a16="http://schemas.microsoft.com/office/drawing/2014/main" id="{00000000-0008-0000-0200-000079040000}"/>
            </a:ext>
          </a:extLst>
        </xdr:cNvPr>
        <xdr:cNvSpPr/>
      </xdr:nvSpPr>
      <xdr:spPr>
        <a:xfrm>
          <a:off x="94627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263880</xdr:rowOff>
    </xdr:to>
    <xdr:sp macro="" textlink="">
      <xdr:nvSpPr>
        <xdr:cNvPr id="1146" name="CustomShape 1">
          <a:extLst>
            <a:ext uri="{FF2B5EF4-FFF2-40B4-BE49-F238E27FC236}">
              <a16:creationId xmlns:a16="http://schemas.microsoft.com/office/drawing/2014/main" id="{00000000-0008-0000-0200-00007A040000}"/>
            </a:ext>
          </a:extLst>
        </xdr:cNvPr>
        <xdr:cNvSpPr/>
      </xdr:nvSpPr>
      <xdr:spPr>
        <a:xfrm>
          <a:off x="94627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405</xdr:row>
      <xdr:rowOff>360</xdr:rowOff>
    </xdr:from>
    <xdr:to>
      <xdr:col>7</xdr:col>
      <xdr:colOff>223200</xdr:colOff>
      <xdr:row>405</xdr:row>
      <xdr:rowOff>263880</xdr:rowOff>
    </xdr:to>
    <xdr:sp macro="" textlink="">
      <xdr:nvSpPr>
        <xdr:cNvPr id="1147" name="CustomShape 1">
          <a:extLst>
            <a:ext uri="{FF2B5EF4-FFF2-40B4-BE49-F238E27FC236}">
              <a16:creationId xmlns:a16="http://schemas.microsoft.com/office/drawing/2014/main" id="{00000000-0008-0000-0200-00007B040000}"/>
            </a:ext>
          </a:extLst>
        </xdr:cNvPr>
        <xdr:cNvSpPr/>
      </xdr:nvSpPr>
      <xdr:spPr>
        <a:xfrm>
          <a:off x="94627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405</xdr:row>
      <xdr:rowOff>360</xdr:rowOff>
    </xdr:from>
    <xdr:to>
      <xdr:col>7</xdr:col>
      <xdr:colOff>127800</xdr:colOff>
      <xdr:row>405</xdr:row>
      <xdr:rowOff>263880</xdr:rowOff>
    </xdr:to>
    <xdr:sp macro="" textlink="">
      <xdr:nvSpPr>
        <xdr:cNvPr id="1148" name="CustomShape 1">
          <a:extLst>
            <a:ext uri="{FF2B5EF4-FFF2-40B4-BE49-F238E27FC236}">
              <a16:creationId xmlns:a16="http://schemas.microsoft.com/office/drawing/2014/main" id="{00000000-0008-0000-0200-00007C040000}"/>
            </a:ext>
          </a:extLst>
        </xdr:cNvPr>
        <xdr:cNvSpPr/>
      </xdr:nvSpPr>
      <xdr:spPr>
        <a:xfrm>
          <a:off x="93673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405</xdr:row>
      <xdr:rowOff>360</xdr:rowOff>
    </xdr:from>
    <xdr:to>
      <xdr:col>7</xdr:col>
      <xdr:colOff>127800</xdr:colOff>
      <xdr:row>405</xdr:row>
      <xdr:rowOff>263880</xdr:rowOff>
    </xdr:to>
    <xdr:sp macro="" textlink="">
      <xdr:nvSpPr>
        <xdr:cNvPr id="1149" name="CustomShape 1">
          <a:extLst>
            <a:ext uri="{FF2B5EF4-FFF2-40B4-BE49-F238E27FC236}">
              <a16:creationId xmlns:a16="http://schemas.microsoft.com/office/drawing/2014/main" id="{00000000-0008-0000-0200-00007D040000}"/>
            </a:ext>
          </a:extLst>
        </xdr:cNvPr>
        <xdr:cNvSpPr/>
      </xdr:nvSpPr>
      <xdr:spPr>
        <a:xfrm>
          <a:off x="93673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405</xdr:row>
      <xdr:rowOff>360</xdr:rowOff>
    </xdr:from>
    <xdr:to>
      <xdr:col>7</xdr:col>
      <xdr:colOff>127800</xdr:colOff>
      <xdr:row>405</xdr:row>
      <xdr:rowOff>263880</xdr:rowOff>
    </xdr:to>
    <xdr:sp macro="" textlink="">
      <xdr:nvSpPr>
        <xdr:cNvPr id="1150" name="CustomShape 1">
          <a:extLst>
            <a:ext uri="{FF2B5EF4-FFF2-40B4-BE49-F238E27FC236}">
              <a16:creationId xmlns:a16="http://schemas.microsoft.com/office/drawing/2014/main" id="{00000000-0008-0000-0200-00007E040000}"/>
            </a:ext>
          </a:extLst>
        </xdr:cNvPr>
        <xdr:cNvSpPr/>
      </xdr:nvSpPr>
      <xdr:spPr>
        <a:xfrm>
          <a:off x="93673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405</xdr:row>
      <xdr:rowOff>360</xdr:rowOff>
    </xdr:from>
    <xdr:to>
      <xdr:col>7</xdr:col>
      <xdr:colOff>127800</xdr:colOff>
      <xdr:row>405</xdr:row>
      <xdr:rowOff>263880</xdr:rowOff>
    </xdr:to>
    <xdr:sp macro="" textlink="">
      <xdr:nvSpPr>
        <xdr:cNvPr id="1151" name="CustomShape 1">
          <a:extLst>
            <a:ext uri="{FF2B5EF4-FFF2-40B4-BE49-F238E27FC236}">
              <a16:creationId xmlns:a16="http://schemas.microsoft.com/office/drawing/2014/main" id="{00000000-0008-0000-0200-00007F040000}"/>
            </a:ext>
          </a:extLst>
        </xdr:cNvPr>
        <xdr:cNvSpPr/>
      </xdr:nvSpPr>
      <xdr:spPr>
        <a:xfrm>
          <a:off x="9367303" y="22611025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263880</xdr:rowOff>
    </xdr:to>
    <xdr:sp macro="" textlink="">
      <xdr:nvSpPr>
        <xdr:cNvPr id="1152" name="CustomShape 1">
          <a:extLst>
            <a:ext uri="{FF2B5EF4-FFF2-40B4-BE49-F238E27FC236}">
              <a16:creationId xmlns:a16="http://schemas.microsoft.com/office/drawing/2014/main" id="{00000000-0008-0000-0200-000080040000}"/>
            </a:ext>
          </a:extLst>
        </xdr:cNvPr>
        <xdr:cNvSpPr/>
      </xdr:nvSpPr>
      <xdr:spPr>
        <a:xfrm>
          <a:off x="94627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263880</xdr:rowOff>
    </xdr:to>
    <xdr:sp macro="" textlink="">
      <xdr:nvSpPr>
        <xdr:cNvPr id="1153" name="CustomShape 1">
          <a:extLst>
            <a:ext uri="{FF2B5EF4-FFF2-40B4-BE49-F238E27FC236}">
              <a16:creationId xmlns:a16="http://schemas.microsoft.com/office/drawing/2014/main" id="{00000000-0008-0000-0200-000081040000}"/>
            </a:ext>
          </a:extLst>
        </xdr:cNvPr>
        <xdr:cNvSpPr/>
      </xdr:nvSpPr>
      <xdr:spPr>
        <a:xfrm>
          <a:off x="94627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263880</xdr:rowOff>
    </xdr:to>
    <xdr:sp macro="" textlink="">
      <xdr:nvSpPr>
        <xdr:cNvPr id="1154" name="CustomShape 1">
          <a:extLst>
            <a:ext uri="{FF2B5EF4-FFF2-40B4-BE49-F238E27FC236}">
              <a16:creationId xmlns:a16="http://schemas.microsoft.com/office/drawing/2014/main" id="{00000000-0008-0000-0200-000082040000}"/>
            </a:ext>
          </a:extLst>
        </xdr:cNvPr>
        <xdr:cNvSpPr/>
      </xdr:nvSpPr>
      <xdr:spPr>
        <a:xfrm>
          <a:off x="94627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263880</xdr:rowOff>
    </xdr:to>
    <xdr:sp macro="" textlink="">
      <xdr:nvSpPr>
        <xdr:cNvPr id="1155" name="CustomShape 1">
          <a:extLst>
            <a:ext uri="{FF2B5EF4-FFF2-40B4-BE49-F238E27FC236}">
              <a16:creationId xmlns:a16="http://schemas.microsoft.com/office/drawing/2014/main" id="{00000000-0008-0000-0200-000083040000}"/>
            </a:ext>
          </a:extLst>
        </xdr:cNvPr>
        <xdr:cNvSpPr/>
      </xdr:nvSpPr>
      <xdr:spPr>
        <a:xfrm>
          <a:off x="94627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263880</xdr:rowOff>
    </xdr:to>
    <xdr:sp macro="" textlink="">
      <xdr:nvSpPr>
        <xdr:cNvPr id="1156" name="CustomShape 1">
          <a:extLst>
            <a:ext uri="{FF2B5EF4-FFF2-40B4-BE49-F238E27FC236}">
              <a16:creationId xmlns:a16="http://schemas.microsoft.com/office/drawing/2014/main" id="{00000000-0008-0000-0200-000084040000}"/>
            </a:ext>
          </a:extLst>
        </xdr:cNvPr>
        <xdr:cNvSpPr/>
      </xdr:nvSpPr>
      <xdr:spPr>
        <a:xfrm>
          <a:off x="94627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263880</xdr:rowOff>
    </xdr:to>
    <xdr:sp macro="" textlink="">
      <xdr:nvSpPr>
        <xdr:cNvPr id="1157" name="CustomShape 1">
          <a:extLst>
            <a:ext uri="{FF2B5EF4-FFF2-40B4-BE49-F238E27FC236}">
              <a16:creationId xmlns:a16="http://schemas.microsoft.com/office/drawing/2014/main" id="{00000000-0008-0000-0200-000085040000}"/>
            </a:ext>
          </a:extLst>
        </xdr:cNvPr>
        <xdr:cNvSpPr/>
      </xdr:nvSpPr>
      <xdr:spPr>
        <a:xfrm>
          <a:off x="94627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263880</xdr:rowOff>
    </xdr:to>
    <xdr:sp macro="" textlink="">
      <xdr:nvSpPr>
        <xdr:cNvPr id="1158" name="CustomShape 1">
          <a:extLst>
            <a:ext uri="{FF2B5EF4-FFF2-40B4-BE49-F238E27FC236}">
              <a16:creationId xmlns:a16="http://schemas.microsoft.com/office/drawing/2014/main" id="{00000000-0008-0000-0200-000086040000}"/>
            </a:ext>
          </a:extLst>
        </xdr:cNvPr>
        <xdr:cNvSpPr/>
      </xdr:nvSpPr>
      <xdr:spPr>
        <a:xfrm>
          <a:off x="94627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263880</xdr:rowOff>
    </xdr:to>
    <xdr:sp macro="" textlink="">
      <xdr:nvSpPr>
        <xdr:cNvPr id="1159" name="CustomShape 1">
          <a:extLst>
            <a:ext uri="{FF2B5EF4-FFF2-40B4-BE49-F238E27FC236}">
              <a16:creationId xmlns:a16="http://schemas.microsoft.com/office/drawing/2014/main" id="{00000000-0008-0000-0200-000087040000}"/>
            </a:ext>
          </a:extLst>
        </xdr:cNvPr>
        <xdr:cNvSpPr/>
      </xdr:nvSpPr>
      <xdr:spPr>
        <a:xfrm>
          <a:off x="94627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263880</xdr:rowOff>
    </xdr:to>
    <xdr:sp macro="" textlink="">
      <xdr:nvSpPr>
        <xdr:cNvPr id="1160" name="CustomShape 1">
          <a:extLst>
            <a:ext uri="{FF2B5EF4-FFF2-40B4-BE49-F238E27FC236}">
              <a16:creationId xmlns:a16="http://schemas.microsoft.com/office/drawing/2014/main" id="{00000000-0008-0000-0200-000088040000}"/>
            </a:ext>
          </a:extLst>
        </xdr:cNvPr>
        <xdr:cNvSpPr/>
      </xdr:nvSpPr>
      <xdr:spPr>
        <a:xfrm>
          <a:off x="94627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263880</xdr:rowOff>
    </xdr:to>
    <xdr:sp macro="" textlink="">
      <xdr:nvSpPr>
        <xdr:cNvPr id="1161" name="CustomShape 1">
          <a:extLst>
            <a:ext uri="{FF2B5EF4-FFF2-40B4-BE49-F238E27FC236}">
              <a16:creationId xmlns:a16="http://schemas.microsoft.com/office/drawing/2014/main" id="{00000000-0008-0000-0200-000089040000}"/>
            </a:ext>
          </a:extLst>
        </xdr:cNvPr>
        <xdr:cNvSpPr/>
      </xdr:nvSpPr>
      <xdr:spPr>
        <a:xfrm>
          <a:off x="94627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263880</xdr:rowOff>
    </xdr:to>
    <xdr:sp macro="" textlink="">
      <xdr:nvSpPr>
        <xdr:cNvPr id="1162" name="CustomShape 1">
          <a:extLst>
            <a:ext uri="{FF2B5EF4-FFF2-40B4-BE49-F238E27FC236}">
              <a16:creationId xmlns:a16="http://schemas.microsoft.com/office/drawing/2014/main" id="{00000000-0008-0000-0200-00008A040000}"/>
            </a:ext>
          </a:extLst>
        </xdr:cNvPr>
        <xdr:cNvSpPr/>
      </xdr:nvSpPr>
      <xdr:spPr>
        <a:xfrm>
          <a:off x="94627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263880</xdr:rowOff>
    </xdr:to>
    <xdr:sp macro="" textlink="">
      <xdr:nvSpPr>
        <xdr:cNvPr id="1163" name="CustomShape 1">
          <a:extLst>
            <a:ext uri="{FF2B5EF4-FFF2-40B4-BE49-F238E27FC236}">
              <a16:creationId xmlns:a16="http://schemas.microsoft.com/office/drawing/2014/main" id="{00000000-0008-0000-0200-00008B040000}"/>
            </a:ext>
          </a:extLst>
        </xdr:cNvPr>
        <xdr:cNvSpPr/>
      </xdr:nvSpPr>
      <xdr:spPr>
        <a:xfrm>
          <a:off x="94627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263880</xdr:rowOff>
    </xdr:to>
    <xdr:sp macro="" textlink="">
      <xdr:nvSpPr>
        <xdr:cNvPr id="1164" name="CustomShape 1">
          <a:extLst>
            <a:ext uri="{FF2B5EF4-FFF2-40B4-BE49-F238E27FC236}">
              <a16:creationId xmlns:a16="http://schemas.microsoft.com/office/drawing/2014/main" id="{00000000-0008-0000-0200-00008C040000}"/>
            </a:ext>
          </a:extLst>
        </xdr:cNvPr>
        <xdr:cNvSpPr/>
      </xdr:nvSpPr>
      <xdr:spPr>
        <a:xfrm>
          <a:off x="94627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263880</xdr:rowOff>
    </xdr:to>
    <xdr:sp macro="" textlink="">
      <xdr:nvSpPr>
        <xdr:cNvPr id="1165" name="CustomShape 1">
          <a:extLst>
            <a:ext uri="{FF2B5EF4-FFF2-40B4-BE49-F238E27FC236}">
              <a16:creationId xmlns:a16="http://schemas.microsoft.com/office/drawing/2014/main" id="{00000000-0008-0000-0200-00008D040000}"/>
            </a:ext>
          </a:extLst>
        </xdr:cNvPr>
        <xdr:cNvSpPr/>
      </xdr:nvSpPr>
      <xdr:spPr>
        <a:xfrm>
          <a:off x="94627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263880</xdr:rowOff>
    </xdr:to>
    <xdr:sp macro="" textlink="">
      <xdr:nvSpPr>
        <xdr:cNvPr id="1166" name="CustomShape 1">
          <a:extLst>
            <a:ext uri="{FF2B5EF4-FFF2-40B4-BE49-F238E27FC236}">
              <a16:creationId xmlns:a16="http://schemas.microsoft.com/office/drawing/2014/main" id="{00000000-0008-0000-0200-00008E040000}"/>
            </a:ext>
          </a:extLst>
        </xdr:cNvPr>
        <xdr:cNvSpPr/>
      </xdr:nvSpPr>
      <xdr:spPr>
        <a:xfrm>
          <a:off x="94627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263880</xdr:rowOff>
    </xdr:to>
    <xdr:sp macro="" textlink="">
      <xdr:nvSpPr>
        <xdr:cNvPr id="1167" name="CustomShape 1">
          <a:extLst>
            <a:ext uri="{FF2B5EF4-FFF2-40B4-BE49-F238E27FC236}">
              <a16:creationId xmlns:a16="http://schemas.microsoft.com/office/drawing/2014/main" id="{00000000-0008-0000-0200-00008F040000}"/>
            </a:ext>
          </a:extLst>
        </xdr:cNvPr>
        <xdr:cNvSpPr/>
      </xdr:nvSpPr>
      <xdr:spPr>
        <a:xfrm>
          <a:off x="94627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263880</xdr:rowOff>
    </xdr:to>
    <xdr:sp macro="" textlink="">
      <xdr:nvSpPr>
        <xdr:cNvPr id="1168" name="CustomShape 1">
          <a:extLst>
            <a:ext uri="{FF2B5EF4-FFF2-40B4-BE49-F238E27FC236}">
              <a16:creationId xmlns:a16="http://schemas.microsoft.com/office/drawing/2014/main" id="{00000000-0008-0000-0200-000090040000}"/>
            </a:ext>
          </a:extLst>
        </xdr:cNvPr>
        <xdr:cNvSpPr/>
      </xdr:nvSpPr>
      <xdr:spPr>
        <a:xfrm>
          <a:off x="94627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263880</xdr:rowOff>
    </xdr:to>
    <xdr:sp macro="" textlink="">
      <xdr:nvSpPr>
        <xdr:cNvPr id="1169" name="CustomShape 1">
          <a:extLst>
            <a:ext uri="{FF2B5EF4-FFF2-40B4-BE49-F238E27FC236}">
              <a16:creationId xmlns:a16="http://schemas.microsoft.com/office/drawing/2014/main" id="{00000000-0008-0000-0200-000091040000}"/>
            </a:ext>
          </a:extLst>
        </xdr:cNvPr>
        <xdr:cNvSpPr/>
      </xdr:nvSpPr>
      <xdr:spPr>
        <a:xfrm>
          <a:off x="94627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263880</xdr:rowOff>
    </xdr:to>
    <xdr:sp macro="" textlink="">
      <xdr:nvSpPr>
        <xdr:cNvPr id="1170" name="CustomShape 1">
          <a:extLst>
            <a:ext uri="{FF2B5EF4-FFF2-40B4-BE49-F238E27FC236}">
              <a16:creationId xmlns:a16="http://schemas.microsoft.com/office/drawing/2014/main" id="{00000000-0008-0000-0200-000092040000}"/>
            </a:ext>
          </a:extLst>
        </xdr:cNvPr>
        <xdr:cNvSpPr/>
      </xdr:nvSpPr>
      <xdr:spPr>
        <a:xfrm>
          <a:off x="94627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263880</xdr:rowOff>
    </xdr:to>
    <xdr:sp macro="" textlink="">
      <xdr:nvSpPr>
        <xdr:cNvPr id="1171" name="CustomShape 1">
          <a:extLst>
            <a:ext uri="{FF2B5EF4-FFF2-40B4-BE49-F238E27FC236}">
              <a16:creationId xmlns:a16="http://schemas.microsoft.com/office/drawing/2014/main" id="{00000000-0008-0000-0200-000093040000}"/>
            </a:ext>
          </a:extLst>
        </xdr:cNvPr>
        <xdr:cNvSpPr/>
      </xdr:nvSpPr>
      <xdr:spPr>
        <a:xfrm>
          <a:off x="94627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263880</xdr:rowOff>
    </xdr:to>
    <xdr:sp macro="" textlink="">
      <xdr:nvSpPr>
        <xdr:cNvPr id="1172" name="CustomShape 1">
          <a:extLst>
            <a:ext uri="{FF2B5EF4-FFF2-40B4-BE49-F238E27FC236}">
              <a16:creationId xmlns:a16="http://schemas.microsoft.com/office/drawing/2014/main" id="{00000000-0008-0000-0200-000094040000}"/>
            </a:ext>
          </a:extLst>
        </xdr:cNvPr>
        <xdr:cNvSpPr/>
      </xdr:nvSpPr>
      <xdr:spPr>
        <a:xfrm>
          <a:off x="94627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263880</xdr:rowOff>
    </xdr:to>
    <xdr:sp macro="" textlink="">
      <xdr:nvSpPr>
        <xdr:cNvPr id="1173" name="CustomShape 1">
          <a:extLst>
            <a:ext uri="{FF2B5EF4-FFF2-40B4-BE49-F238E27FC236}">
              <a16:creationId xmlns:a16="http://schemas.microsoft.com/office/drawing/2014/main" id="{00000000-0008-0000-0200-000095040000}"/>
            </a:ext>
          </a:extLst>
        </xdr:cNvPr>
        <xdr:cNvSpPr/>
      </xdr:nvSpPr>
      <xdr:spPr>
        <a:xfrm>
          <a:off x="94627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263880</xdr:rowOff>
    </xdr:to>
    <xdr:sp macro="" textlink="">
      <xdr:nvSpPr>
        <xdr:cNvPr id="1174" name="CustomShape 1">
          <a:extLst>
            <a:ext uri="{FF2B5EF4-FFF2-40B4-BE49-F238E27FC236}">
              <a16:creationId xmlns:a16="http://schemas.microsoft.com/office/drawing/2014/main" id="{00000000-0008-0000-0200-000096040000}"/>
            </a:ext>
          </a:extLst>
        </xdr:cNvPr>
        <xdr:cNvSpPr/>
      </xdr:nvSpPr>
      <xdr:spPr>
        <a:xfrm>
          <a:off x="94627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263880</xdr:rowOff>
    </xdr:to>
    <xdr:sp macro="" textlink="">
      <xdr:nvSpPr>
        <xdr:cNvPr id="1175" name="CustomShape 1">
          <a:extLst>
            <a:ext uri="{FF2B5EF4-FFF2-40B4-BE49-F238E27FC236}">
              <a16:creationId xmlns:a16="http://schemas.microsoft.com/office/drawing/2014/main" id="{00000000-0008-0000-0200-000097040000}"/>
            </a:ext>
          </a:extLst>
        </xdr:cNvPr>
        <xdr:cNvSpPr/>
      </xdr:nvSpPr>
      <xdr:spPr>
        <a:xfrm>
          <a:off x="94627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263880</xdr:rowOff>
    </xdr:to>
    <xdr:sp macro="" textlink="">
      <xdr:nvSpPr>
        <xdr:cNvPr id="1176" name="CustomShape 1">
          <a:extLst>
            <a:ext uri="{FF2B5EF4-FFF2-40B4-BE49-F238E27FC236}">
              <a16:creationId xmlns:a16="http://schemas.microsoft.com/office/drawing/2014/main" id="{00000000-0008-0000-0200-000098040000}"/>
            </a:ext>
          </a:extLst>
        </xdr:cNvPr>
        <xdr:cNvSpPr/>
      </xdr:nvSpPr>
      <xdr:spPr>
        <a:xfrm>
          <a:off x="94627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263880</xdr:rowOff>
    </xdr:to>
    <xdr:sp macro="" textlink="">
      <xdr:nvSpPr>
        <xdr:cNvPr id="1177" name="CustomShape 1">
          <a:extLst>
            <a:ext uri="{FF2B5EF4-FFF2-40B4-BE49-F238E27FC236}">
              <a16:creationId xmlns:a16="http://schemas.microsoft.com/office/drawing/2014/main" id="{00000000-0008-0000-0200-000099040000}"/>
            </a:ext>
          </a:extLst>
        </xdr:cNvPr>
        <xdr:cNvSpPr/>
      </xdr:nvSpPr>
      <xdr:spPr>
        <a:xfrm>
          <a:off x="94627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263880</xdr:rowOff>
    </xdr:to>
    <xdr:sp macro="" textlink="">
      <xdr:nvSpPr>
        <xdr:cNvPr id="1178" name="CustomShape 1">
          <a:extLst>
            <a:ext uri="{FF2B5EF4-FFF2-40B4-BE49-F238E27FC236}">
              <a16:creationId xmlns:a16="http://schemas.microsoft.com/office/drawing/2014/main" id="{00000000-0008-0000-0200-00009A040000}"/>
            </a:ext>
          </a:extLst>
        </xdr:cNvPr>
        <xdr:cNvSpPr/>
      </xdr:nvSpPr>
      <xdr:spPr>
        <a:xfrm>
          <a:off x="94627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263880</xdr:rowOff>
    </xdr:to>
    <xdr:sp macro="" textlink="">
      <xdr:nvSpPr>
        <xdr:cNvPr id="1179" name="CustomShape 1">
          <a:extLst>
            <a:ext uri="{FF2B5EF4-FFF2-40B4-BE49-F238E27FC236}">
              <a16:creationId xmlns:a16="http://schemas.microsoft.com/office/drawing/2014/main" id="{00000000-0008-0000-0200-00009B040000}"/>
            </a:ext>
          </a:extLst>
        </xdr:cNvPr>
        <xdr:cNvSpPr/>
      </xdr:nvSpPr>
      <xdr:spPr>
        <a:xfrm>
          <a:off x="94627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270720</xdr:rowOff>
    </xdr:to>
    <xdr:sp macro="" textlink="">
      <xdr:nvSpPr>
        <xdr:cNvPr id="1180" name="CustomShape 1">
          <a:extLst>
            <a:ext uri="{FF2B5EF4-FFF2-40B4-BE49-F238E27FC236}">
              <a16:creationId xmlns:a16="http://schemas.microsoft.com/office/drawing/2014/main" id="{00000000-0008-0000-0200-00009C040000}"/>
            </a:ext>
          </a:extLst>
        </xdr:cNvPr>
        <xdr:cNvSpPr/>
      </xdr:nvSpPr>
      <xdr:spPr>
        <a:xfrm>
          <a:off x="9462703" y="237757967"/>
          <a:ext cx="1251604"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263880</xdr:rowOff>
    </xdr:to>
    <xdr:sp macro="" textlink="">
      <xdr:nvSpPr>
        <xdr:cNvPr id="1181" name="CustomShape 1">
          <a:extLst>
            <a:ext uri="{FF2B5EF4-FFF2-40B4-BE49-F238E27FC236}">
              <a16:creationId xmlns:a16="http://schemas.microsoft.com/office/drawing/2014/main" id="{00000000-0008-0000-0200-00009D040000}"/>
            </a:ext>
          </a:extLst>
        </xdr:cNvPr>
        <xdr:cNvSpPr/>
      </xdr:nvSpPr>
      <xdr:spPr>
        <a:xfrm>
          <a:off x="94627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263880</xdr:rowOff>
    </xdr:to>
    <xdr:sp macro="" textlink="">
      <xdr:nvSpPr>
        <xdr:cNvPr id="1182" name="CustomShape 1">
          <a:extLst>
            <a:ext uri="{FF2B5EF4-FFF2-40B4-BE49-F238E27FC236}">
              <a16:creationId xmlns:a16="http://schemas.microsoft.com/office/drawing/2014/main" id="{00000000-0008-0000-0200-00009E040000}"/>
            </a:ext>
          </a:extLst>
        </xdr:cNvPr>
        <xdr:cNvSpPr/>
      </xdr:nvSpPr>
      <xdr:spPr>
        <a:xfrm>
          <a:off x="94627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270720</xdr:rowOff>
    </xdr:to>
    <xdr:sp macro="" textlink="">
      <xdr:nvSpPr>
        <xdr:cNvPr id="1183" name="CustomShape 1">
          <a:extLst>
            <a:ext uri="{FF2B5EF4-FFF2-40B4-BE49-F238E27FC236}">
              <a16:creationId xmlns:a16="http://schemas.microsoft.com/office/drawing/2014/main" id="{00000000-0008-0000-0200-00009F040000}"/>
            </a:ext>
          </a:extLst>
        </xdr:cNvPr>
        <xdr:cNvSpPr/>
      </xdr:nvSpPr>
      <xdr:spPr>
        <a:xfrm>
          <a:off x="9462703" y="237757967"/>
          <a:ext cx="1251604"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263880</xdr:rowOff>
    </xdr:to>
    <xdr:sp macro="" textlink="">
      <xdr:nvSpPr>
        <xdr:cNvPr id="1184" name="CustomShape 1">
          <a:extLst>
            <a:ext uri="{FF2B5EF4-FFF2-40B4-BE49-F238E27FC236}">
              <a16:creationId xmlns:a16="http://schemas.microsoft.com/office/drawing/2014/main" id="{00000000-0008-0000-0200-0000A0040000}"/>
            </a:ext>
          </a:extLst>
        </xdr:cNvPr>
        <xdr:cNvSpPr/>
      </xdr:nvSpPr>
      <xdr:spPr>
        <a:xfrm>
          <a:off x="94627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263880</xdr:rowOff>
    </xdr:to>
    <xdr:sp macro="" textlink="">
      <xdr:nvSpPr>
        <xdr:cNvPr id="1185" name="CustomShape 1">
          <a:extLst>
            <a:ext uri="{FF2B5EF4-FFF2-40B4-BE49-F238E27FC236}">
              <a16:creationId xmlns:a16="http://schemas.microsoft.com/office/drawing/2014/main" id="{00000000-0008-0000-0200-0000A1040000}"/>
            </a:ext>
          </a:extLst>
        </xdr:cNvPr>
        <xdr:cNvSpPr/>
      </xdr:nvSpPr>
      <xdr:spPr>
        <a:xfrm>
          <a:off x="94627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263880</xdr:rowOff>
    </xdr:to>
    <xdr:sp macro="" textlink="">
      <xdr:nvSpPr>
        <xdr:cNvPr id="1186" name="CustomShape 1">
          <a:extLst>
            <a:ext uri="{FF2B5EF4-FFF2-40B4-BE49-F238E27FC236}">
              <a16:creationId xmlns:a16="http://schemas.microsoft.com/office/drawing/2014/main" id="{00000000-0008-0000-0200-0000A2040000}"/>
            </a:ext>
          </a:extLst>
        </xdr:cNvPr>
        <xdr:cNvSpPr/>
      </xdr:nvSpPr>
      <xdr:spPr>
        <a:xfrm>
          <a:off x="94627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263880</xdr:rowOff>
    </xdr:to>
    <xdr:sp macro="" textlink="">
      <xdr:nvSpPr>
        <xdr:cNvPr id="1187" name="CustomShape 1">
          <a:extLst>
            <a:ext uri="{FF2B5EF4-FFF2-40B4-BE49-F238E27FC236}">
              <a16:creationId xmlns:a16="http://schemas.microsoft.com/office/drawing/2014/main" id="{00000000-0008-0000-0200-0000A3040000}"/>
            </a:ext>
          </a:extLst>
        </xdr:cNvPr>
        <xdr:cNvSpPr/>
      </xdr:nvSpPr>
      <xdr:spPr>
        <a:xfrm>
          <a:off x="94627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263880</xdr:rowOff>
    </xdr:to>
    <xdr:sp macro="" textlink="">
      <xdr:nvSpPr>
        <xdr:cNvPr id="1188" name="CustomShape 1">
          <a:extLst>
            <a:ext uri="{FF2B5EF4-FFF2-40B4-BE49-F238E27FC236}">
              <a16:creationId xmlns:a16="http://schemas.microsoft.com/office/drawing/2014/main" id="{00000000-0008-0000-0200-0000A4040000}"/>
            </a:ext>
          </a:extLst>
        </xdr:cNvPr>
        <xdr:cNvSpPr/>
      </xdr:nvSpPr>
      <xdr:spPr>
        <a:xfrm>
          <a:off x="94627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263880</xdr:rowOff>
    </xdr:to>
    <xdr:sp macro="" textlink="">
      <xdr:nvSpPr>
        <xdr:cNvPr id="1189" name="CustomShape 1">
          <a:extLst>
            <a:ext uri="{FF2B5EF4-FFF2-40B4-BE49-F238E27FC236}">
              <a16:creationId xmlns:a16="http://schemas.microsoft.com/office/drawing/2014/main" id="{00000000-0008-0000-0200-0000A5040000}"/>
            </a:ext>
          </a:extLst>
        </xdr:cNvPr>
        <xdr:cNvSpPr/>
      </xdr:nvSpPr>
      <xdr:spPr>
        <a:xfrm>
          <a:off x="94627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263880</xdr:rowOff>
    </xdr:to>
    <xdr:sp macro="" textlink="">
      <xdr:nvSpPr>
        <xdr:cNvPr id="1190" name="CustomShape 1">
          <a:extLst>
            <a:ext uri="{FF2B5EF4-FFF2-40B4-BE49-F238E27FC236}">
              <a16:creationId xmlns:a16="http://schemas.microsoft.com/office/drawing/2014/main" id="{00000000-0008-0000-0200-0000A6040000}"/>
            </a:ext>
          </a:extLst>
        </xdr:cNvPr>
        <xdr:cNvSpPr/>
      </xdr:nvSpPr>
      <xdr:spPr>
        <a:xfrm>
          <a:off x="94627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263880</xdr:rowOff>
    </xdr:to>
    <xdr:sp macro="" textlink="">
      <xdr:nvSpPr>
        <xdr:cNvPr id="1191" name="CustomShape 1">
          <a:extLst>
            <a:ext uri="{FF2B5EF4-FFF2-40B4-BE49-F238E27FC236}">
              <a16:creationId xmlns:a16="http://schemas.microsoft.com/office/drawing/2014/main" id="{00000000-0008-0000-0200-0000A7040000}"/>
            </a:ext>
          </a:extLst>
        </xdr:cNvPr>
        <xdr:cNvSpPr/>
      </xdr:nvSpPr>
      <xdr:spPr>
        <a:xfrm>
          <a:off x="94627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270720</xdr:rowOff>
    </xdr:to>
    <xdr:sp macro="" textlink="">
      <xdr:nvSpPr>
        <xdr:cNvPr id="1192" name="CustomShape 1">
          <a:extLst>
            <a:ext uri="{FF2B5EF4-FFF2-40B4-BE49-F238E27FC236}">
              <a16:creationId xmlns:a16="http://schemas.microsoft.com/office/drawing/2014/main" id="{00000000-0008-0000-0200-0000A8040000}"/>
            </a:ext>
          </a:extLst>
        </xdr:cNvPr>
        <xdr:cNvSpPr/>
      </xdr:nvSpPr>
      <xdr:spPr>
        <a:xfrm>
          <a:off x="9462703" y="237757967"/>
          <a:ext cx="1251604"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263880</xdr:rowOff>
    </xdr:to>
    <xdr:sp macro="" textlink="">
      <xdr:nvSpPr>
        <xdr:cNvPr id="1193" name="CustomShape 1">
          <a:extLst>
            <a:ext uri="{FF2B5EF4-FFF2-40B4-BE49-F238E27FC236}">
              <a16:creationId xmlns:a16="http://schemas.microsoft.com/office/drawing/2014/main" id="{00000000-0008-0000-0200-0000A9040000}"/>
            </a:ext>
          </a:extLst>
        </xdr:cNvPr>
        <xdr:cNvSpPr/>
      </xdr:nvSpPr>
      <xdr:spPr>
        <a:xfrm>
          <a:off x="94627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263880</xdr:rowOff>
    </xdr:to>
    <xdr:sp macro="" textlink="">
      <xdr:nvSpPr>
        <xdr:cNvPr id="1194" name="CustomShape 1">
          <a:extLst>
            <a:ext uri="{FF2B5EF4-FFF2-40B4-BE49-F238E27FC236}">
              <a16:creationId xmlns:a16="http://schemas.microsoft.com/office/drawing/2014/main" id="{00000000-0008-0000-0200-0000AA040000}"/>
            </a:ext>
          </a:extLst>
        </xdr:cNvPr>
        <xdr:cNvSpPr/>
      </xdr:nvSpPr>
      <xdr:spPr>
        <a:xfrm>
          <a:off x="94627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263880</xdr:rowOff>
    </xdr:to>
    <xdr:sp macro="" textlink="">
      <xdr:nvSpPr>
        <xdr:cNvPr id="1195" name="CustomShape 1">
          <a:extLst>
            <a:ext uri="{FF2B5EF4-FFF2-40B4-BE49-F238E27FC236}">
              <a16:creationId xmlns:a16="http://schemas.microsoft.com/office/drawing/2014/main" id="{00000000-0008-0000-0200-0000AB040000}"/>
            </a:ext>
          </a:extLst>
        </xdr:cNvPr>
        <xdr:cNvSpPr/>
      </xdr:nvSpPr>
      <xdr:spPr>
        <a:xfrm>
          <a:off x="94627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263880</xdr:rowOff>
    </xdr:to>
    <xdr:sp macro="" textlink="">
      <xdr:nvSpPr>
        <xdr:cNvPr id="1196" name="CustomShape 1">
          <a:extLst>
            <a:ext uri="{FF2B5EF4-FFF2-40B4-BE49-F238E27FC236}">
              <a16:creationId xmlns:a16="http://schemas.microsoft.com/office/drawing/2014/main" id="{00000000-0008-0000-0200-0000AC040000}"/>
            </a:ext>
          </a:extLst>
        </xdr:cNvPr>
        <xdr:cNvSpPr/>
      </xdr:nvSpPr>
      <xdr:spPr>
        <a:xfrm>
          <a:off x="94627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423</xdr:row>
      <xdr:rowOff>360</xdr:rowOff>
    </xdr:from>
    <xdr:to>
      <xdr:col>7</xdr:col>
      <xdr:colOff>223200</xdr:colOff>
      <xdr:row>423</xdr:row>
      <xdr:rowOff>263880</xdr:rowOff>
    </xdr:to>
    <xdr:sp macro="" textlink="">
      <xdr:nvSpPr>
        <xdr:cNvPr id="1197" name="CustomShape 1">
          <a:extLst>
            <a:ext uri="{FF2B5EF4-FFF2-40B4-BE49-F238E27FC236}">
              <a16:creationId xmlns:a16="http://schemas.microsoft.com/office/drawing/2014/main" id="{00000000-0008-0000-0200-0000AD040000}"/>
            </a:ext>
          </a:extLst>
        </xdr:cNvPr>
        <xdr:cNvSpPr/>
      </xdr:nvSpPr>
      <xdr:spPr>
        <a:xfrm>
          <a:off x="94627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423</xdr:row>
      <xdr:rowOff>360</xdr:rowOff>
    </xdr:from>
    <xdr:to>
      <xdr:col>7</xdr:col>
      <xdr:colOff>127800</xdr:colOff>
      <xdr:row>423</xdr:row>
      <xdr:rowOff>263880</xdr:rowOff>
    </xdr:to>
    <xdr:sp macro="" textlink="">
      <xdr:nvSpPr>
        <xdr:cNvPr id="1198" name="CustomShape 1">
          <a:extLst>
            <a:ext uri="{FF2B5EF4-FFF2-40B4-BE49-F238E27FC236}">
              <a16:creationId xmlns:a16="http://schemas.microsoft.com/office/drawing/2014/main" id="{00000000-0008-0000-0200-0000AE040000}"/>
            </a:ext>
          </a:extLst>
        </xdr:cNvPr>
        <xdr:cNvSpPr/>
      </xdr:nvSpPr>
      <xdr:spPr>
        <a:xfrm>
          <a:off x="93673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423</xdr:row>
      <xdr:rowOff>360</xdr:rowOff>
    </xdr:from>
    <xdr:to>
      <xdr:col>7</xdr:col>
      <xdr:colOff>127800</xdr:colOff>
      <xdr:row>423</xdr:row>
      <xdr:rowOff>263880</xdr:rowOff>
    </xdr:to>
    <xdr:sp macro="" textlink="">
      <xdr:nvSpPr>
        <xdr:cNvPr id="1199" name="CustomShape 1">
          <a:extLst>
            <a:ext uri="{FF2B5EF4-FFF2-40B4-BE49-F238E27FC236}">
              <a16:creationId xmlns:a16="http://schemas.microsoft.com/office/drawing/2014/main" id="{00000000-0008-0000-0200-0000AF040000}"/>
            </a:ext>
          </a:extLst>
        </xdr:cNvPr>
        <xdr:cNvSpPr/>
      </xdr:nvSpPr>
      <xdr:spPr>
        <a:xfrm>
          <a:off x="93673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423</xdr:row>
      <xdr:rowOff>360</xdr:rowOff>
    </xdr:from>
    <xdr:to>
      <xdr:col>7</xdr:col>
      <xdr:colOff>127800</xdr:colOff>
      <xdr:row>423</xdr:row>
      <xdr:rowOff>263880</xdr:rowOff>
    </xdr:to>
    <xdr:sp macro="" textlink="">
      <xdr:nvSpPr>
        <xdr:cNvPr id="1200" name="CustomShape 1">
          <a:extLst>
            <a:ext uri="{FF2B5EF4-FFF2-40B4-BE49-F238E27FC236}">
              <a16:creationId xmlns:a16="http://schemas.microsoft.com/office/drawing/2014/main" id="{00000000-0008-0000-0200-0000B0040000}"/>
            </a:ext>
          </a:extLst>
        </xdr:cNvPr>
        <xdr:cNvSpPr/>
      </xdr:nvSpPr>
      <xdr:spPr>
        <a:xfrm>
          <a:off x="93673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423</xdr:row>
      <xdr:rowOff>360</xdr:rowOff>
    </xdr:from>
    <xdr:to>
      <xdr:col>7</xdr:col>
      <xdr:colOff>127800</xdr:colOff>
      <xdr:row>423</xdr:row>
      <xdr:rowOff>263880</xdr:rowOff>
    </xdr:to>
    <xdr:sp macro="" textlink="">
      <xdr:nvSpPr>
        <xdr:cNvPr id="1201" name="CustomShape 1">
          <a:extLst>
            <a:ext uri="{FF2B5EF4-FFF2-40B4-BE49-F238E27FC236}">
              <a16:creationId xmlns:a16="http://schemas.microsoft.com/office/drawing/2014/main" id="{00000000-0008-0000-0200-0000B1040000}"/>
            </a:ext>
          </a:extLst>
        </xdr:cNvPr>
        <xdr:cNvSpPr/>
      </xdr:nvSpPr>
      <xdr:spPr>
        <a:xfrm>
          <a:off x="9367303" y="23775796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263880</xdr:rowOff>
    </xdr:to>
    <xdr:sp macro="" textlink="">
      <xdr:nvSpPr>
        <xdr:cNvPr id="1202" name="CustomShape 1">
          <a:extLst>
            <a:ext uri="{FF2B5EF4-FFF2-40B4-BE49-F238E27FC236}">
              <a16:creationId xmlns:a16="http://schemas.microsoft.com/office/drawing/2014/main" id="{00000000-0008-0000-0200-0000B2040000}"/>
            </a:ext>
          </a:extLst>
        </xdr:cNvPr>
        <xdr:cNvSpPr/>
      </xdr:nvSpPr>
      <xdr:spPr>
        <a:xfrm>
          <a:off x="94627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263880</xdr:rowOff>
    </xdr:to>
    <xdr:sp macro="" textlink="">
      <xdr:nvSpPr>
        <xdr:cNvPr id="1203" name="CustomShape 1">
          <a:extLst>
            <a:ext uri="{FF2B5EF4-FFF2-40B4-BE49-F238E27FC236}">
              <a16:creationId xmlns:a16="http://schemas.microsoft.com/office/drawing/2014/main" id="{00000000-0008-0000-0200-0000B3040000}"/>
            </a:ext>
          </a:extLst>
        </xdr:cNvPr>
        <xdr:cNvSpPr/>
      </xdr:nvSpPr>
      <xdr:spPr>
        <a:xfrm>
          <a:off x="94627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263880</xdr:rowOff>
    </xdr:to>
    <xdr:sp macro="" textlink="">
      <xdr:nvSpPr>
        <xdr:cNvPr id="1204" name="CustomShape 1">
          <a:extLst>
            <a:ext uri="{FF2B5EF4-FFF2-40B4-BE49-F238E27FC236}">
              <a16:creationId xmlns:a16="http://schemas.microsoft.com/office/drawing/2014/main" id="{00000000-0008-0000-0200-0000B4040000}"/>
            </a:ext>
          </a:extLst>
        </xdr:cNvPr>
        <xdr:cNvSpPr/>
      </xdr:nvSpPr>
      <xdr:spPr>
        <a:xfrm>
          <a:off x="94627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263880</xdr:rowOff>
    </xdr:to>
    <xdr:sp macro="" textlink="">
      <xdr:nvSpPr>
        <xdr:cNvPr id="1205" name="CustomShape 1">
          <a:extLst>
            <a:ext uri="{FF2B5EF4-FFF2-40B4-BE49-F238E27FC236}">
              <a16:creationId xmlns:a16="http://schemas.microsoft.com/office/drawing/2014/main" id="{00000000-0008-0000-0200-0000B5040000}"/>
            </a:ext>
          </a:extLst>
        </xdr:cNvPr>
        <xdr:cNvSpPr/>
      </xdr:nvSpPr>
      <xdr:spPr>
        <a:xfrm>
          <a:off x="94627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263880</xdr:rowOff>
    </xdr:to>
    <xdr:sp macro="" textlink="">
      <xdr:nvSpPr>
        <xdr:cNvPr id="1206" name="CustomShape 1">
          <a:extLst>
            <a:ext uri="{FF2B5EF4-FFF2-40B4-BE49-F238E27FC236}">
              <a16:creationId xmlns:a16="http://schemas.microsoft.com/office/drawing/2014/main" id="{00000000-0008-0000-0200-0000B6040000}"/>
            </a:ext>
          </a:extLst>
        </xdr:cNvPr>
        <xdr:cNvSpPr/>
      </xdr:nvSpPr>
      <xdr:spPr>
        <a:xfrm>
          <a:off x="94627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263880</xdr:rowOff>
    </xdr:to>
    <xdr:sp macro="" textlink="">
      <xdr:nvSpPr>
        <xdr:cNvPr id="1207" name="CustomShape 1">
          <a:extLst>
            <a:ext uri="{FF2B5EF4-FFF2-40B4-BE49-F238E27FC236}">
              <a16:creationId xmlns:a16="http://schemas.microsoft.com/office/drawing/2014/main" id="{00000000-0008-0000-0200-0000B7040000}"/>
            </a:ext>
          </a:extLst>
        </xdr:cNvPr>
        <xdr:cNvSpPr/>
      </xdr:nvSpPr>
      <xdr:spPr>
        <a:xfrm>
          <a:off x="94627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263880</xdr:rowOff>
    </xdr:to>
    <xdr:sp macro="" textlink="">
      <xdr:nvSpPr>
        <xdr:cNvPr id="1208" name="CustomShape 1">
          <a:extLst>
            <a:ext uri="{FF2B5EF4-FFF2-40B4-BE49-F238E27FC236}">
              <a16:creationId xmlns:a16="http://schemas.microsoft.com/office/drawing/2014/main" id="{00000000-0008-0000-0200-0000B8040000}"/>
            </a:ext>
          </a:extLst>
        </xdr:cNvPr>
        <xdr:cNvSpPr/>
      </xdr:nvSpPr>
      <xdr:spPr>
        <a:xfrm>
          <a:off x="94627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263880</xdr:rowOff>
    </xdr:to>
    <xdr:sp macro="" textlink="">
      <xdr:nvSpPr>
        <xdr:cNvPr id="1209" name="CustomShape 1">
          <a:extLst>
            <a:ext uri="{FF2B5EF4-FFF2-40B4-BE49-F238E27FC236}">
              <a16:creationId xmlns:a16="http://schemas.microsoft.com/office/drawing/2014/main" id="{00000000-0008-0000-0200-0000B9040000}"/>
            </a:ext>
          </a:extLst>
        </xdr:cNvPr>
        <xdr:cNvSpPr/>
      </xdr:nvSpPr>
      <xdr:spPr>
        <a:xfrm>
          <a:off x="94627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263880</xdr:rowOff>
    </xdr:to>
    <xdr:sp macro="" textlink="">
      <xdr:nvSpPr>
        <xdr:cNvPr id="1210" name="CustomShape 1">
          <a:extLst>
            <a:ext uri="{FF2B5EF4-FFF2-40B4-BE49-F238E27FC236}">
              <a16:creationId xmlns:a16="http://schemas.microsoft.com/office/drawing/2014/main" id="{00000000-0008-0000-0200-0000BA040000}"/>
            </a:ext>
          </a:extLst>
        </xdr:cNvPr>
        <xdr:cNvSpPr/>
      </xdr:nvSpPr>
      <xdr:spPr>
        <a:xfrm>
          <a:off x="94627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263880</xdr:rowOff>
    </xdr:to>
    <xdr:sp macro="" textlink="">
      <xdr:nvSpPr>
        <xdr:cNvPr id="1211" name="CustomShape 1">
          <a:extLst>
            <a:ext uri="{FF2B5EF4-FFF2-40B4-BE49-F238E27FC236}">
              <a16:creationId xmlns:a16="http://schemas.microsoft.com/office/drawing/2014/main" id="{00000000-0008-0000-0200-0000BB040000}"/>
            </a:ext>
          </a:extLst>
        </xdr:cNvPr>
        <xdr:cNvSpPr/>
      </xdr:nvSpPr>
      <xdr:spPr>
        <a:xfrm>
          <a:off x="94627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263880</xdr:rowOff>
    </xdr:to>
    <xdr:sp macro="" textlink="">
      <xdr:nvSpPr>
        <xdr:cNvPr id="1212" name="CustomShape 1">
          <a:extLst>
            <a:ext uri="{FF2B5EF4-FFF2-40B4-BE49-F238E27FC236}">
              <a16:creationId xmlns:a16="http://schemas.microsoft.com/office/drawing/2014/main" id="{00000000-0008-0000-0200-0000BC040000}"/>
            </a:ext>
          </a:extLst>
        </xdr:cNvPr>
        <xdr:cNvSpPr/>
      </xdr:nvSpPr>
      <xdr:spPr>
        <a:xfrm>
          <a:off x="94627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263880</xdr:rowOff>
    </xdr:to>
    <xdr:sp macro="" textlink="">
      <xdr:nvSpPr>
        <xdr:cNvPr id="1213" name="CustomShape 1">
          <a:extLst>
            <a:ext uri="{FF2B5EF4-FFF2-40B4-BE49-F238E27FC236}">
              <a16:creationId xmlns:a16="http://schemas.microsoft.com/office/drawing/2014/main" id="{00000000-0008-0000-0200-0000BD040000}"/>
            </a:ext>
          </a:extLst>
        </xdr:cNvPr>
        <xdr:cNvSpPr/>
      </xdr:nvSpPr>
      <xdr:spPr>
        <a:xfrm>
          <a:off x="94627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263880</xdr:rowOff>
    </xdr:to>
    <xdr:sp macro="" textlink="">
      <xdr:nvSpPr>
        <xdr:cNvPr id="1214" name="CustomShape 1">
          <a:extLst>
            <a:ext uri="{FF2B5EF4-FFF2-40B4-BE49-F238E27FC236}">
              <a16:creationId xmlns:a16="http://schemas.microsoft.com/office/drawing/2014/main" id="{00000000-0008-0000-0200-0000BE040000}"/>
            </a:ext>
          </a:extLst>
        </xdr:cNvPr>
        <xdr:cNvSpPr/>
      </xdr:nvSpPr>
      <xdr:spPr>
        <a:xfrm>
          <a:off x="94627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263880</xdr:rowOff>
    </xdr:to>
    <xdr:sp macro="" textlink="">
      <xdr:nvSpPr>
        <xdr:cNvPr id="1215" name="CustomShape 1">
          <a:extLst>
            <a:ext uri="{FF2B5EF4-FFF2-40B4-BE49-F238E27FC236}">
              <a16:creationId xmlns:a16="http://schemas.microsoft.com/office/drawing/2014/main" id="{00000000-0008-0000-0200-0000BF040000}"/>
            </a:ext>
          </a:extLst>
        </xdr:cNvPr>
        <xdr:cNvSpPr/>
      </xdr:nvSpPr>
      <xdr:spPr>
        <a:xfrm>
          <a:off x="94627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263880</xdr:rowOff>
    </xdr:to>
    <xdr:sp macro="" textlink="">
      <xdr:nvSpPr>
        <xdr:cNvPr id="1216" name="CustomShape 1">
          <a:extLst>
            <a:ext uri="{FF2B5EF4-FFF2-40B4-BE49-F238E27FC236}">
              <a16:creationId xmlns:a16="http://schemas.microsoft.com/office/drawing/2014/main" id="{00000000-0008-0000-0200-0000C0040000}"/>
            </a:ext>
          </a:extLst>
        </xdr:cNvPr>
        <xdr:cNvSpPr/>
      </xdr:nvSpPr>
      <xdr:spPr>
        <a:xfrm>
          <a:off x="94627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263880</xdr:rowOff>
    </xdr:to>
    <xdr:sp macro="" textlink="">
      <xdr:nvSpPr>
        <xdr:cNvPr id="1217" name="CustomShape 1">
          <a:extLst>
            <a:ext uri="{FF2B5EF4-FFF2-40B4-BE49-F238E27FC236}">
              <a16:creationId xmlns:a16="http://schemas.microsoft.com/office/drawing/2014/main" id="{00000000-0008-0000-0200-0000C1040000}"/>
            </a:ext>
          </a:extLst>
        </xdr:cNvPr>
        <xdr:cNvSpPr/>
      </xdr:nvSpPr>
      <xdr:spPr>
        <a:xfrm>
          <a:off x="94627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263880</xdr:rowOff>
    </xdr:to>
    <xdr:sp macro="" textlink="">
      <xdr:nvSpPr>
        <xdr:cNvPr id="1218" name="CustomShape 1">
          <a:extLst>
            <a:ext uri="{FF2B5EF4-FFF2-40B4-BE49-F238E27FC236}">
              <a16:creationId xmlns:a16="http://schemas.microsoft.com/office/drawing/2014/main" id="{00000000-0008-0000-0200-0000C2040000}"/>
            </a:ext>
          </a:extLst>
        </xdr:cNvPr>
        <xdr:cNvSpPr/>
      </xdr:nvSpPr>
      <xdr:spPr>
        <a:xfrm>
          <a:off x="94627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263880</xdr:rowOff>
    </xdr:to>
    <xdr:sp macro="" textlink="">
      <xdr:nvSpPr>
        <xdr:cNvPr id="1219" name="CustomShape 1">
          <a:extLst>
            <a:ext uri="{FF2B5EF4-FFF2-40B4-BE49-F238E27FC236}">
              <a16:creationId xmlns:a16="http://schemas.microsoft.com/office/drawing/2014/main" id="{00000000-0008-0000-0200-0000C3040000}"/>
            </a:ext>
          </a:extLst>
        </xdr:cNvPr>
        <xdr:cNvSpPr/>
      </xdr:nvSpPr>
      <xdr:spPr>
        <a:xfrm>
          <a:off x="94627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263880</xdr:rowOff>
    </xdr:to>
    <xdr:sp macro="" textlink="">
      <xdr:nvSpPr>
        <xdr:cNvPr id="1220" name="CustomShape 1">
          <a:extLst>
            <a:ext uri="{FF2B5EF4-FFF2-40B4-BE49-F238E27FC236}">
              <a16:creationId xmlns:a16="http://schemas.microsoft.com/office/drawing/2014/main" id="{00000000-0008-0000-0200-0000C4040000}"/>
            </a:ext>
          </a:extLst>
        </xdr:cNvPr>
        <xdr:cNvSpPr/>
      </xdr:nvSpPr>
      <xdr:spPr>
        <a:xfrm>
          <a:off x="94627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263880</xdr:rowOff>
    </xdr:to>
    <xdr:sp macro="" textlink="">
      <xdr:nvSpPr>
        <xdr:cNvPr id="1221" name="CustomShape 1">
          <a:extLst>
            <a:ext uri="{FF2B5EF4-FFF2-40B4-BE49-F238E27FC236}">
              <a16:creationId xmlns:a16="http://schemas.microsoft.com/office/drawing/2014/main" id="{00000000-0008-0000-0200-0000C5040000}"/>
            </a:ext>
          </a:extLst>
        </xdr:cNvPr>
        <xdr:cNvSpPr/>
      </xdr:nvSpPr>
      <xdr:spPr>
        <a:xfrm>
          <a:off x="94627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263880</xdr:rowOff>
    </xdr:to>
    <xdr:sp macro="" textlink="">
      <xdr:nvSpPr>
        <xdr:cNvPr id="1222" name="CustomShape 1">
          <a:extLst>
            <a:ext uri="{FF2B5EF4-FFF2-40B4-BE49-F238E27FC236}">
              <a16:creationId xmlns:a16="http://schemas.microsoft.com/office/drawing/2014/main" id="{00000000-0008-0000-0200-0000C6040000}"/>
            </a:ext>
          </a:extLst>
        </xdr:cNvPr>
        <xdr:cNvSpPr/>
      </xdr:nvSpPr>
      <xdr:spPr>
        <a:xfrm>
          <a:off x="94627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263880</xdr:rowOff>
    </xdr:to>
    <xdr:sp macro="" textlink="">
      <xdr:nvSpPr>
        <xdr:cNvPr id="1223" name="CustomShape 1">
          <a:extLst>
            <a:ext uri="{FF2B5EF4-FFF2-40B4-BE49-F238E27FC236}">
              <a16:creationId xmlns:a16="http://schemas.microsoft.com/office/drawing/2014/main" id="{00000000-0008-0000-0200-0000C7040000}"/>
            </a:ext>
          </a:extLst>
        </xdr:cNvPr>
        <xdr:cNvSpPr/>
      </xdr:nvSpPr>
      <xdr:spPr>
        <a:xfrm>
          <a:off x="94627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263880</xdr:rowOff>
    </xdr:to>
    <xdr:sp macro="" textlink="">
      <xdr:nvSpPr>
        <xdr:cNvPr id="1224" name="CustomShape 1">
          <a:extLst>
            <a:ext uri="{FF2B5EF4-FFF2-40B4-BE49-F238E27FC236}">
              <a16:creationId xmlns:a16="http://schemas.microsoft.com/office/drawing/2014/main" id="{00000000-0008-0000-0200-0000C8040000}"/>
            </a:ext>
          </a:extLst>
        </xdr:cNvPr>
        <xdr:cNvSpPr/>
      </xdr:nvSpPr>
      <xdr:spPr>
        <a:xfrm>
          <a:off x="94627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263880</xdr:rowOff>
    </xdr:to>
    <xdr:sp macro="" textlink="">
      <xdr:nvSpPr>
        <xdr:cNvPr id="1225" name="CustomShape 1">
          <a:extLst>
            <a:ext uri="{FF2B5EF4-FFF2-40B4-BE49-F238E27FC236}">
              <a16:creationId xmlns:a16="http://schemas.microsoft.com/office/drawing/2014/main" id="{00000000-0008-0000-0200-0000C9040000}"/>
            </a:ext>
          </a:extLst>
        </xdr:cNvPr>
        <xdr:cNvSpPr/>
      </xdr:nvSpPr>
      <xdr:spPr>
        <a:xfrm>
          <a:off x="94627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263880</xdr:rowOff>
    </xdr:to>
    <xdr:sp macro="" textlink="">
      <xdr:nvSpPr>
        <xdr:cNvPr id="1226" name="CustomShape 1">
          <a:extLst>
            <a:ext uri="{FF2B5EF4-FFF2-40B4-BE49-F238E27FC236}">
              <a16:creationId xmlns:a16="http://schemas.microsoft.com/office/drawing/2014/main" id="{00000000-0008-0000-0200-0000CA040000}"/>
            </a:ext>
          </a:extLst>
        </xdr:cNvPr>
        <xdr:cNvSpPr/>
      </xdr:nvSpPr>
      <xdr:spPr>
        <a:xfrm>
          <a:off x="94627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263880</xdr:rowOff>
    </xdr:to>
    <xdr:sp macro="" textlink="">
      <xdr:nvSpPr>
        <xdr:cNvPr id="1227" name="CustomShape 1">
          <a:extLst>
            <a:ext uri="{FF2B5EF4-FFF2-40B4-BE49-F238E27FC236}">
              <a16:creationId xmlns:a16="http://schemas.microsoft.com/office/drawing/2014/main" id="{00000000-0008-0000-0200-0000CB040000}"/>
            </a:ext>
          </a:extLst>
        </xdr:cNvPr>
        <xdr:cNvSpPr/>
      </xdr:nvSpPr>
      <xdr:spPr>
        <a:xfrm>
          <a:off x="94627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263880</xdr:rowOff>
    </xdr:to>
    <xdr:sp macro="" textlink="">
      <xdr:nvSpPr>
        <xdr:cNvPr id="1228" name="CustomShape 1">
          <a:extLst>
            <a:ext uri="{FF2B5EF4-FFF2-40B4-BE49-F238E27FC236}">
              <a16:creationId xmlns:a16="http://schemas.microsoft.com/office/drawing/2014/main" id="{00000000-0008-0000-0200-0000CC040000}"/>
            </a:ext>
          </a:extLst>
        </xdr:cNvPr>
        <xdr:cNvSpPr/>
      </xdr:nvSpPr>
      <xdr:spPr>
        <a:xfrm>
          <a:off x="94627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263880</xdr:rowOff>
    </xdr:to>
    <xdr:sp macro="" textlink="">
      <xdr:nvSpPr>
        <xdr:cNvPr id="1229" name="CustomShape 1">
          <a:extLst>
            <a:ext uri="{FF2B5EF4-FFF2-40B4-BE49-F238E27FC236}">
              <a16:creationId xmlns:a16="http://schemas.microsoft.com/office/drawing/2014/main" id="{00000000-0008-0000-0200-0000CD040000}"/>
            </a:ext>
          </a:extLst>
        </xdr:cNvPr>
        <xdr:cNvSpPr/>
      </xdr:nvSpPr>
      <xdr:spPr>
        <a:xfrm>
          <a:off x="94627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270720</xdr:rowOff>
    </xdr:to>
    <xdr:sp macro="" textlink="">
      <xdr:nvSpPr>
        <xdr:cNvPr id="1230" name="CustomShape 1">
          <a:extLst>
            <a:ext uri="{FF2B5EF4-FFF2-40B4-BE49-F238E27FC236}">
              <a16:creationId xmlns:a16="http://schemas.microsoft.com/office/drawing/2014/main" id="{00000000-0008-0000-0200-0000CE040000}"/>
            </a:ext>
          </a:extLst>
        </xdr:cNvPr>
        <xdr:cNvSpPr/>
      </xdr:nvSpPr>
      <xdr:spPr>
        <a:xfrm>
          <a:off x="9462703" y="249405681"/>
          <a:ext cx="1251604"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263880</xdr:rowOff>
    </xdr:to>
    <xdr:sp macro="" textlink="">
      <xdr:nvSpPr>
        <xdr:cNvPr id="1231" name="CustomShape 1">
          <a:extLst>
            <a:ext uri="{FF2B5EF4-FFF2-40B4-BE49-F238E27FC236}">
              <a16:creationId xmlns:a16="http://schemas.microsoft.com/office/drawing/2014/main" id="{00000000-0008-0000-0200-0000CF040000}"/>
            </a:ext>
          </a:extLst>
        </xdr:cNvPr>
        <xdr:cNvSpPr/>
      </xdr:nvSpPr>
      <xdr:spPr>
        <a:xfrm>
          <a:off x="94627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263880</xdr:rowOff>
    </xdr:to>
    <xdr:sp macro="" textlink="">
      <xdr:nvSpPr>
        <xdr:cNvPr id="1232" name="CustomShape 1">
          <a:extLst>
            <a:ext uri="{FF2B5EF4-FFF2-40B4-BE49-F238E27FC236}">
              <a16:creationId xmlns:a16="http://schemas.microsoft.com/office/drawing/2014/main" id="{00000000-0008-0000-0200-0000D0040000}"/>
            </a:ext>
          </a:extLst>
        </xdr:cNvPr>
        <xdr:cNvSpPr/>
      </xdr:nvSpPr>
      <xdr:spPr>
        <a:xfrm>
          <a:off x="94627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270720</xdr:rowOff>
    </xdr:to>
    <xdr:sp macro="" textlink="">
      <xdr:nvSpPr>
        <xdr:cNvPr id="1233" name="CustomShape 1">
          <a:extLst>
            <a:ext uri="{FF2B5EF4-FFF2-40B4-BE49-F238E27FC236}">
              <a16:creationId xmlns:a16="http://schemas.microsoft.com/office/drawing/2014/main" id="{00000000-0008-0000-0200-0000D1040000}"/>
            </a:ext>
          </a:extLst>
        </xdr:cNvPr>
        <xdr:cNvSpPr/>
      </xdr:nvSpPr>
      <xdr:spPr>
        <a:xfrm>
          <a:off x="9462703" y="249405681"/>
          <a:ext cx="1251604"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263880</xdr:rowOff>
    </xdr:to>
    <xdr:sp macro="" textlink="">
      <xdr:nvSpPr>
        <xdr:cNvPr id="1234" name="CustomShape 1">
          <a:extLst>
            <a:ext uri="{FF2B5EF4-FFF2-40B4-BE49-F238E27FC236}">
              <a16:creationId xmlns:a16="http://schemas.microsoft.com/office/drawing/2014/main" id="{00000000-0008-0000-0200-0000D2040000}"/>
            </a:ext>
          </a:extLst>
        </xdr:cNvPr>
        <xdr:cNvSpPr/>
      </xdr:nvSpPr>
      <xdr:spPr>
        <a:xfrm>
          <a:off x="94627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263880</xdr:rowOff>
    </xdr:to>
    <xdr:sp macro="" textlink="">
      <xdr:nvSpPr>
        <xdr:cNvPr id="1235" name="CustomShape 1">
          <a:extLst>
            <a:ext uri="{FF2B5EF4-FFF2-40B4-BE49-F238E27FC236}">
              <a16:creationId xmlns:a16="http://schemas.microsoft.com/office/drawing/2014/main" id="{00000000-0008-0000-0200-0000D3040000}"/>
            </a:ext>
          </a:extLst>
        </xdr:cNvPr>
        <xdr:cNvSpPr/>
      </xdr:nvSpPr>
      <xdr:spPr>
        <a:xfrm>
          <a:off x="94627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263880</xdr:rowOff>
    </xdr:to>
    <xdr:sp macro="" textlink="">
      <xdr:nvSpPr>
        <xdr:cNvPr id="1236" name="CustomShape 1">
          <a:extLst>
            <a:ext uri="{FF2B5EF4-FFF2-40B4-BE49-F238E27FC236}">
              <a16:creationId xmlns:a16="http://schemas.microsoft.com/office/drawing/2014/main" id="{00000000-0008-0000-0200-0000D4040000}"/>
            </a:ext>
          </a:extLst>
        </xdr:cNvPr>
        <xdr:cNvSpPr/>
      </xdr:nvSpPr>
      <xdr:spPr>
        <a:xfrm>
          <a:off x="94627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263880</xdr:rowOff>
    </xdr:to>
    <xdr:sp macro="" textlink="">
      <xdr:nvSpPr>
        <xdr:cNvPr id="1237" name="CustomShape 1">
          <a:extLst>
            <a:ext uri="{FF2B5EF4-FFF2-40B4-BE49-F238E27FC236}">
              <a16:creationId xmlns:a16="http://schemas.microsoft.com/office/drawing/2014/main" id="{00000000-0008-0000-0200-0000D5040000}"/>
            </a:ext>
          </a:extLst>
        </xdr:cNvPr>
        <xdr:cNvSpPr/>
      </xdr:nvSpPr>
      <xdr:spPr>
        <a:xfrm>
          <a:off x="94627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263880</xdr:rowOff>
    </xdr:to>
    <xdr:sp macro="" textlink="">
      <xdr:nvSpPr>
        <xdr:cNvPr id="1238" name="CustomShape 1">
          <a:extLst>
            <a:ext uri="{FF2B5EF4-FFF2-40B4-BE49-F238E27FC236}">
              <a16:creationId xmlns:a16="http://schemas.microsoft.com/office/drawing/2014/main" id="{00000000-0008-0000-0200-0000D6040000}"/>
            </a:ext>
          </a:extLst>
        </xdr:cNvPr>
        <xdr:cNvSpPr/>
      </xdr:nvSpPr>
      <xdr:spPr>
        <a:xfrm>
          <a:off x="94627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263880</xdr:rowOff>
    </xdr:to>
    <xdr:sp macro="" textlink="">
      <xdr:nvSpPr>
        <xdr:cNvPr id="1239" name="CustomShape 1">
          <a:extLst>
            <a:ext uri="{FF2B5EF4-FFF2-40B4-BE49-F238E27FC236}">
              <a16:creationId xmlns:a16="http://schemas.microsoft.com/office/drawing/2014/main" id="{00000000-0008-0000-0200-0000D7040000}"/>
            </a:ext>
          </a:extLst>
        </xdr:cNvPr>
        <xdr:cNvSpPr/>
      </xdr:nvSpPr>
      <xdr:spPr>
        <a:xfrm>
          <a:off x="94627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263880</xdr:rowOff>
    </xdr:to>
    <xdr:sp macro="" textlink="">
      <xdr:nvSpPr>
        <xdr:cNvPr id="1240" name="CustomShape 1">
          <a:extLst>
            <a:ext uri="{FF2B5EF4-FFF2-40B4-BE49-F238E27FC236}">
              <a16:creationId xmlns:a16="http://schemas.microsoft.com/office/drawing/2014/main" id="{00000000-0008-0000-0200-0000D8040000}"/>
            </a:ext>
          </a:extLst>
        </xdr:cNvPr>
        <xdr:cNvSpPr/>
      </xdr:nvSpPr>
      <xdr:spPr>
        <a:xfrm>
          <a:off x="94627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263880</xdr:rowOff>
    </xdr:to>
    <xdr:sp macro="" textlink="">
      <xdr:nvSpPr>
        <xdr:cNvPr id="1241" name="CustomShape 1">
          <a:extLst>
            <a:ext uri="{FF2B5EF4-FFF2-40B4-BE49-F238E27FC236}">
              <a16:creationId xmlns:a16="http://schemas.microsoft.com/office/drawing/2014/main" id="{00000000-0008-0000-0200-0000D9040000}"/>
            </a:ext>
          </a:extLst>
        </xdr:cNvPr>
        <xdr:cNvSpPr/>
      </xdr:nvSpPr>
      <xdr:spPr>
        <a:xfrm>
          <a:off x="94627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270720</xdr:rowOff>
    </xdr:to>
    <xdr:sp macro="" textlink="">
      <xdr:nvSpPr>
        <xdr:cNvPr id="1242" name="CustomShape 1">
          <a:extLst>
            <a:ext uri="{FF2B5EF4-FFF2-40B4-BE49-F238E27FC236}">
              <a16:creationId xmlns:a16="http://schemas.microsoft.com/office/drawing/2014/main" id="{00000000-0008-0000-0200-0000DA040000}"/>
            </a:ext>
          </a:extLst>
        </xdr:cNvPr>
        <xdr:cNvSpPr/>
      </xdr:nvSpPr>
      <xdr:spPr>
        <a:xfrm>
          <a:off x="9462703" y="249405681"/>
          <a:ext cx="1251604"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263880</xdr:rowOff>
    </xdr:to>
    <xdr:sp macro="" textlink="">
      <xdr:nvSpPr>
        <xdr:cNvPr id="1243" name="CustomShape 1">
          <a:extLst>
            <a:ext uri="{FF2B5EF4-FFF2-40B4-BE49-F238E27FC236}">
              <a16:creationId xmlns:a16="http://schemas.microsoft.com/office/drawing/2014/main" id="{00000000-0008-0000-0200-0000DB040000}"/>
            </a:ext>
          </a:extLst>
        </xdr:cNvPr>
        <xdr:cNvSpPr/>
      </xdr:nvSpPr>
      <xdr:spPr>
        <a:xfrm>
          <a:off x="94627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263880</xdr:rowOff>
    </xdr:to>
    <xdr:sp macro="" textlink="">
      <xdr:nvSpPr>
        <xdr:cNvPr id="1244" name="CustomShape 1">
          <a:extLst>
            <a:ext uri="{FF2B5EF4-FFF2-40B4-BE49-F238E27FC236}">
              <a16:creationId xmlns:a16="http://schemas.microsoft.com/office/drawing/2014/main" id="{00000000-0008-0000-0200-0000DC040000}"/>
            </a:ext>
          </a:extLst>
        </xdr:cNvPr>
        <xdr:cNvSpPr/>
      </xdr:nvSpPr>
      <xdr:spPr>
        <a:xfrm>
          <a:off x="94627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263880</xdr:rowOff>
    </xdr:to>
    <xdr:sp macro="" textlink="">
      <xdr:nvSpPr>
        <xdr:cNvPr id="1245" name="CustomShape 1">
          <a:extLst>
            <a:ext uri="{FF2B5EF4-FFF2-40B4-BE49-F238E27FC236}">
              <a16:creationId xmlns:a16="http://schemas.microsoft.com/office/drawing/2014/main" id="{00000000-0008-0000-0200-0000DD040000}"/>
            </a:ext>
          </a:extLst>
        </xdr:cNvPr>
        <xdr:cNvSpPr/>
      </xdr:nvSpPr>
      <xdr:spPr>
        <a:xfrm>
          <a:off x="94627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263880</xdr:rowOff>
    </xdr:to>
    <xdr:sp macro="" textlink="">
      <xdr:nvSpPr>
        <xdr:cNvPr id="1246" name="CustomShape 1">
          <a:extLst>
            <a:ext uri="{FF2B5EF4-FFF2-40B4-BE49-F238E27FC236}">
              <a16:creationId xmlns:a16="http://schemas.microsoft.com/office/drawing/2014/main" id="{00000000-0008-0000-0200-0000DE040000}"/>
            </a:ext>
          </a:extLst>
        </xdr:cNvPr>
        <xdr:cNvSpPr/>
      </xdr:nvSpPr>
      <xdr:spPr>
        <a:xfrm>
          <a:off x="94627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441</xdr:row>
      <xdr:rowOff>360</xdr:rowOff>
    </xdr:from>
    <xdr:to>
      <xdr:col>7</xdr:col>
      <xdr:colOff>223200</xdr:colOff>
      <xdr:row>441</xdr:row>
      <xdr:rowOff>263880</xdr:rowOff>
    </xdr:to>
    <xdr:sp macro="" textlink="">
      <xdr:nvSpPr>
        <xdr:cNvPr id="1247" name="CustomShape 1">
          <a:extLst>
            <a:ext uri="{FF2B5EF4-FFF2-40B4-BE49-F238E27FC236}">
              <a16:creationId xmlns:a16="http://schemas.microsoft.com/office/drawing/2014/main" id="{00000000-0008-0000-0200-0000DF040000}"/>
            </a:ext>
          </a:extLst>
        </xdr:cNvPr>
        <xdr:cNvSpPr/>
      </xdr:nvSpPr>
      <xdr:spPr>
        <a:xfrm>
          <a:off x="94627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441</xdr:row>
      <xdr:rowOff>360</xdr:rowOff>
    </xdr:from>
    <xdr:to>
      <xdr:col>7</xdr:col>
      <xdr:colOff>127800</xdr:colOff>
      <xdr:row>441</xdr:row>
      <xdr:rowOff>263880</xdr:rowOff>
    </xdr:to>
    <xdr:sp macro="" textlink="">
      <xdr:nvSpPr>
        <xdr:cNvPr id="1248" name="CustomShape 1">
          <a:extLst>
            <a:ext uri="{FF2B5EF4-FFF2-40B4-BE49-F238E27FC236}">
              <a16:creationId xmlns:a16="http://schemas.microsoft.com/office/drawing/2014/main" id="{00000000-0008-0000-0200-0000E0040000}"/>
            </a:ext>
          </a:extLst>
        </xdr:cNvPr>
        <xdr:cNvSpPr/>
      </xdr:nvSpPr>
      <xdr:spPr>
        <a:xfrm>
          <a:off x="93673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441</xdr:row>
      <xdr:rowOff>360</xdr:rowOff>
    </xdr:from>
    <xdr:to>
      <xdr:col>7</xdr:col>
      <xdr:colOff>127800</xdr:colOff>
      <xdr:row>441</xdr:row>
      <xdr:rowOff>263880</xdr:rowOff>
    </xdr:to>
    <xdr:sp macro="" textlink="">
      <xdr:nvSpPr>
        <xdr:cNvPr id="1249" name="CustomShape 1">
          <a:extLst>
            <a:ext uri="{FF2B5EF4-FFF2-40B4-BE49-F238E27FC236}">
              <a16:creationId xmlns:a16="http://schemas.microsoft.com/office/drawing/2014/main" id="{00000000-0008-0000-0200-0000E1040000}"/>
            </a:ext>
          </a:extLst>
        </xdr:cNvPr>
        <xdr:cNvSpPr/>
      </xdr:nvSpPr>
      <xdr:spPr>
        <a:xfrm>
          <a:off x="93673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441</xdr:row>
      <xdr:rowOff>360</xdr:rowOff>
    </xdr:from>
    <xdr:to>
      <xdr:col>7</xdr:col>
      <xdr:colOff>127800</xdr:colOff>
      <xdr:row>441</xdr:row>
      <xdr:rowOff>263880</xdr:rowOff>
    </xdr:to>
    <xdr:sp macro="" textlink="">
      <xdr:nvSpPr>
        <xdr:cNvPr id="1250" name="CustomShape 1">
          <a:extLst>
            <a:ext uri="{FF2B5EF4-FFF2-40B4-BE49-F238E27FC236}">
              <a16:creationId xmlns:a16="http://schemas.microsoft.com/office/drawing/2014/main" id="{00000000-0008-0000-0200-0000E2040000}"/>
            </a:ext>
          </a:extLst>
        </xdr:cNvPr>
        <xdr:cNvSpPr/>
      </xdr:nvSpPr>
      <xdr:spPr>
        <a:xfrm>
          <a:off x="93673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441</xdr:row>
      <xdr:rowOff>360</xdr:rowOff>
    </xdr:from>
    <xdr:to>
      <xdr:col>7</xdr:col>
      <xdr:colOff>127800</xdr:colOff>
      <xdr:row>441</xdr:row>
      <xdr:rowOff>263880</xdr:rowOff>
    </xdr:to>
    <xdr:sp macro="" textlink="">
      <xdr:nvSpPr>
        <xdr:cNvPr id="1251" name="CustomShape 1">
          <a:extLst>
            <a:ext uri="{FF2B5EF4-FFF2-40B4-BE49-F238E27FC236}">
              <a16:creationId xmlns:a16="http://schemas.microsoft.com/office/drawing/2014/main" id="{00000000-0008-0000-0200-0000E3040000}"/>
            </a:ext>
          </a:extLst>
        </xdr:cNvPr>
        <xdr:cNvSpPr/>
      </xdr:nvSpPr>
      <xdr:spPr>
        <a:xfrm>
          <a:off x="9367303" y="249405681"/>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263880</xdr:rowOff>
    </xdr:to>
    <xdr:sp macro="" textlink="">
      <xdr:nvSpPr>
        <xdr:cNvPr id="1252" name="CustomShape 1">
          <a:extLst>
            <a:ext uri="{FF2B5EF4-FFF2-40B4-BE49-F238E27FC236}">
              <a16:creationId xmlns:a16="http://schemas.microsoft.com/office/drawing/2014/main" id="{00000000-0008-0000-0200-0000E4040000}"/>
            </a:ext>
          </a:extLst>
        </xdr:cNvPr>
        <xdr:cNvSpPr/>
      </xdr:nvSpPr>
      <xdr:spPr>
        <a:xfrm>
          <a:off x="94627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263880</xdr:rowOff>
    </xdr:to>
    <xdr:sp macro="" textlink="">
      <xdr:nvSpPr>
        <xdr:cNvPr id="1253" name="CustomShape 1">
          <a:extLst>
            <a:ext uri="{FF2B5EF4-FFF2-40B4-BE49-F238E27FC236}">
              <a16:creationId xmlns:a16="http://schemas.microsoft.com/office/drawing/2014/main" id="{00000000-0008-0000-0200-0000E5040000}"/>
            </a:ext>
          </a:extLst>
        </xdr:cNvPr>
        <xdr:cNvSpPr/>
      </xdr:nvSpPr>
      <xdr:spPr>
        <a:xfrm>
          <a:off x="94627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263880</xdr:rowOff>
    </xdr:to>
    <xdr:sp macro="" textlink="">
      <xdr:nvSpPr>
        <xdr:cNvPr id="1254" name="CustomShape 1">
          <a:extLst>
            <a:ext uri="{FF2B5EF4-FFF2-40B4-BE49-F238E27FC236}">
              <a16:creationId xmlns:a16="http://schemas.microsoft.com/office/drawing/2014/main" id="{00000000-0008-0000-0200-0000E6040000}"/>
            </a:ext>
          </a:extLst>
        </xdr:cNvPr>
        <xdr:cNvSpPr/>
      </xdr:nvSpPr>
      <xdr:spPr>
        <a:xfrm>
          <a:off x="94627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263880</xdr:rowOff>
    </xdr:to>
    <xdr:sp macro="" textlink="">
      <xdr:nvSpPr>
        <xdr:cNvPr id="1255" name="CustomShape 1">
          <a:extLst>
            <a:ext uri="{FF2B5EF4-FFF2-40B4-BE49-F238E27FC236}">
              <a16:creationId xmlns:a16="http://schemas.microsoft.com/office/drawing/2014/main" id="{00000000-0008-0000-0200-0000E7040000}"/>
            </a:ext>
          </a:extLst>
        </xdr:cNvPr>
        <xdr:cNvSpPr/>
      </xdr:nvSpPr>
      <xdr:spPr>
        <a:xfrm>
          <a:off x="94627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263880</xdr:rowOff>
    </xdr:to>
    <xdr:sp macro="" textlink="">
      <xdr:nvSpPr>
        <xdr:cNvPr id="1256" name="CustomShape 1">
          <a:extLst>
            <a:ext uri="{FF2B5EF4-FFF2-40B4-BE49-F238E27FC236}">
              <a16:creationId xmlns:a16="http://schemas.microsoft.com/office/drawing/2014/main" id="{00000000-0008-0000-0200-0000E8040000}"/>
            </a:ext>
          </a:extLst>
        </xdr:cNvPr>
        <xdr:cNvSpPr/>
      </xdr:nvSpPr>
      <xdr:spPr>
        <a:xfrm>
          <a:off x="94627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263880</xdr:rowOff>
    </xdr:to>
    <xdr:sp macro="" textlink="">
      <xdr:nvSpPr>
        <xdr:cNvPr id="1257" name="CustomShape 1">
          <a:extLst>
            <a:ext uri="{FF2B5EF4-FFF2-40B4-BE49-F238E27FC236}">
              <a16:creationId xmlns:a16="http://schemas.microsoft.com/office/drawing/2014/main" id="{00000000-0008-0000-0200-0000E9040000}"/>
            </a:ext>
          </a:extLst>
        </xdr:cNvPr>
        <xdr:cNvSpPr/>
      </xdr:nvSpPr>
      <xdr:spPr>
        <a:xfrm>
          <a:off x="94627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263880</xdr:rowOff>
    </xdr:to>
    <xdr:sp macro="" textlink="">
      <xdr:nvSpPr>
        <xdr:cNvPr id="1258" name="CustomShape 1">
          <a:extLst>
            <a:ext uri="{FF2B5EF4-FFF2-40B4-BE49-F238E27FC236}">
              <a16:creationId xmlns:a16="http://schemas.microsoft.com/office/drawing/2014/main" id="{00000000-0008-0000-0200-0000EA040000}"/>
            </a:ext>
          </a:extLst>
        </xdr:cNvPr>
        <xdr:cNvSpPr/>
      </xdr:nvSpPr>
      <xdr:spPr>
        <a:xfrm>
          <a:off x="94627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263880</xdr:rowOff>
    </xdr:to>
    <xdr:sp macro="" textlink="">
      <xdr:nvSpPr>
        <xdr:cNvPr id="1259" name="CustomShape 1">
          <a:extLst>
            <a:ext uri="{FF2B5EF4-FFF2-40B4-BE49-F238E27FC236}">
              <a16:creationId xmlns:a16="http://schemas.microsoft.com/office/drawing/2014/main" id="{00000000-0008-0000-0200-0000EB040000}"/>
            </a:ext>
          </a:extLst>
        </xdr:cNvPr>
        <xdr:cNvSpPr/>
      </xdr:nvSpPr>
      <xdr:spPr>
        <a:xfrm>
          <a:off x="94627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263880</xdr:rowOff>
    </xdr:to>
    <xdr:sp macro="" textlink="">
      <xdr:nvSpPr>
        <xdr:cNvPr id="1260" name="CustomShape 1">
          <a:extLst>
            <a:ext uri="{FF2B5EF4-FFF2-40B4-BE49-F238E27FC236}">
              <a16:creationId xmlns:a16="http://schemas.microsoft.com/office/drawing/2014/main" id="{00000000-0008-0000-0200-0000EC040000}"/>
            </a:ext>
          </a:extLst>
        </xdr:cNvPr>
        <xdr:cNvSpPr/>
      </xdr:nvSpPr>
      <xdr:spPr>
        <a:xfrm>
          <a:off x="94627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263880</xdr:rowOff>
    </xdr:to>
    <xdr:sp macro="" textlink="">
      <xdr:nvSpPr>
        <xdr:cNvPr id="1261" name="CustomShape 1">
          <a:extLst>
            <a:ext uri="{FF2B5EF4-FFF2-40B4-BE49-F238E27FC236}">
              <a16:creationId xmlns:a16="http://schemas.microsoft.com/office/drawing/2014/main" id="{00000000-0008-0000-0200-0000ED040000}"/>
            </a:ext>
          </a:extLst>
        </xdr:cNvPr>
        <xdr:cNvSpPr/>
      </xdr:nvSpPr>
      <xdr:spPr>
        <a:xfrm>
          <a:off x="94627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263880</xdr:rowOff>
    </xdr:to>
    <xdr:sp macro="" textlink="">
      <xdr:nvSpPr>
        <xdr:cNvPr id="1262" name="CustomShape 1">
          <a:extLst>
            <a:ext uri="{FF2B5EF4-FFF2-40B4-BE49-F238E27FC236}">
              <a16:creationId xmlns:a16="http://schemas.microsoft.com/office/drawing/2014/main" id="{00000000-0008-0000-0200-0000EE040000}"/>
            </a:ext>
          </a:extLst>
        </xdr:cNvPr>
        <xdr:cNvSpPr/>
      </xdr:nvSpPr>
      <xdr:spPr>
        <a:xfrm>
          <a:off x="94627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263880</xdr:rowOff>
    </xdr:to>
    <xdr:sp macro="" textlink="">
      <xdr:nvSpPr>
        <xdr:cNvPr id="1263" name="CustomShape 1">
          <a:extLst>
            <a:ext uri="{FF2B5EF4-FFF2-40B4-BE49-F238E27FC236}">
              <a16:creationId xmlns:a16="http://schemas.microsoft.com/office/drawing/2014/main" id="{00000000-0008-0000-0200-0000EF040000}"/>
            </a:ext>
          </a:extLst>
        </xdr:cNvPr>
        <xdr:cNvSpPr/>
      </xdr:nvSpPr>
      <xdr:spPr>
        <a:xfrm>
          <a:off x="94627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263880</xdr:rowOff>
    </xdr:to>
    <xdr:sp macro="" textlink="">
      <xdr:nvSpPr>
        <xdr:cNvPr id="1264" name="CustomShape 1">
          <a:extLst>
            <a:ext uri="{FF2B5EF4-FFF2-40B4-BE49-F238E27FC236}">
              <a16:creationId xmlns:a16="http://schemas.microsoft.com/office/drawing/2014/main" id="{00000000-0008-0000-0200-0000F0040000}"/>
            </a:ext>
          </a:extLst>
        </xdr:cNvPr>
        <xdr:cNvSpPr/>
      </xdr:nvSpPr>
      <xdr:spPr>
        <a:xfrm>
          <a:off x="94627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263880</xdr:rowOff>
    </xdr:to>
    <xdr:sp macro="" textlink="">
      <xdr:nvSpPr>
        <xdr:cNvPr id="1265" name="CustomShape 1">
          <a:extLst>
            <a:ext uri="{FF2B5EF4-FFF2-40B4-BE49-F238E27FC236}">
              <a16:creationId xmlns:a16="http://schemas.microsoft.com/office/drawing/2014/main" id="{00000000-0008-0000-0200-0000F1040000}"/>
            </a:ext>
          </a:extLst>
        </xdr:cNvPr>
        <xdr:cNvSpPr/>
      </xdr:nvSpPr>
      <xdr:spPr>
        <a:xfrm>
          <a:off x="94627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263880</xdr:rowOff>
    </xdr:to>
    <xdr:sp macro="" textlink="">
      <xdr:nvSpPr>
        <xdr:cNvPr id="1266" name="CustomShape 1">
          <a:extLst>
            <a:ext uri="{FF2B5EF4-FFF2-40B4-BE49-F238E27FC236}">
              <a16:creationId xmlns:a16="http://schemas.microsoft.com/office/drawing/2014/main" id="{00000000-0008-0000-0200-0000F2040000}"/>
            </a:ext>
          </a:extLst>
        </xdr:cNvPr>
        <xdr:cNvSpPr/>
      </xdr:nvSpPr>
      <xdr:spPr>
        <a:xfrm>
          <a:off x="94627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263880</xdr:rowOff>
    </xdr:to>
    <xdr:sp macro="" textlink="">
      <xdr:nvSpPr>
        <xdr:cNvPr id="1267" name="CustomShape 1">
          <a:extLst>
            <a:ext uri="{FF2B5EF4-FFF2-40B4-BE49-F238E27FC236}">
              <a16:creationId xmlns:a16="http://schemas.microsoft.com/office/drawing/2014/main" id="{00000000-0008-0000-0200-0000F3040000}"/>
            </a:ext>
          </a:extLst>
        </xdr:cNvPr>
        <xdr:cNvSpPr/>
      </xdr:nvSpPr>
      <xdr:spPr>
        <a:xfrm>
          <a:off x="94627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263880</xdr:rowOff>
    </xdr:to>
    <xdr:sp macro="" textlink="">
      <xdr:nvSpPr>
        <xdr:cNvPr id="1268" name="CustomShape 1">
          <a:extLst>
            <a:ext uri="{FF2B5EF4-FFF2-40B4-BE49-F238E27FC236}">
              <a16:creationId xmlns:a16="http://schemas.microsoft.com/office/drawing/2014/main" id="{00000000-0008-0000-0200-0000F4040000}"/>
            </a:ext>
          </a:extLst>
        </xdr:cNvPr>
        <xdr:cNvSpPr/>
      </xdr:nvSpPr>
      <xdr:spPr>
        <a:xfrm>
          <a:off x="94627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263880</xdr:rowOff>
    </xdr:to>
    <xdr:sp macro="" textlink="">
      <xdr:nvSpPr>
        <xdr:cNvPr id="1269" name="CustomShape 1">
          <a:extLst>
            <a:ext uri="{FF2B5EF4-FFF2-40B4-BE49-F238E27FC236}">
              <a16:creationId xmlns:a16="http://schemas.microsoft.com/office/drawing/2014/main" id="{00000000-0008-0000-0200-0000F5040000}"/>
            </a:ext>
          </a:extLst>
        </xdr:cNvPr>
        <xdr:cNvSpPr/>
      </xdr:nvSpPr>
      <xdr:spPr>
        <a:xfrm>
          <a:off x="94627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263880</xdr:rowOff>
    </xdr:to>
    <xdr:sp macro="" textlink="">
      <xdr:nvSpPr>
        <xdr:cNvPr id="1270" name="CustomShape 1">
          <a:extLst>
            <a:ext uri="{FF2B5EF4-FFF2-40B4-BE49-F238E27FC236}">
              <a16:creationId xmlns:a16="http://schemas.microsoft.com/office/drawing/2014/main" id="{00000000-0008-0000-0200-0000F6040000}"/>
            </a:ext>
          </a:extLst>
        </xdr:cNvPr>
        <xdr:cNvSpPr/>
      </xdr:nvSpPr>
      <xdr:spPr>
        <a:xfrm>
          <a:off x="94627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263880</xdr:rowOff>
    </xdr:to>
    <xdr:sp macro="" textlink="">
      <xdr:nvSpPr>
        <xdr:cNvPr id="1271" name="CustomShape 1">
          <a:extLst>
            <a:ext uri="{FF2B5EF4-FFF2-40B4-BE49-F238E27FC236}">
              <a16:creationId xmlns:a16="http://schemas.microsoft.com/office/drawing/2014/main" id="{00000000-0008-0000-0200-0000F7040000}"/>
            </a:ext>
          </a:extLst>
        </xdr:cNvPr>
        <xdr:cNvSpPr/>
      </xdr:nvSpPr>
      <xdr:spPr>
        <a:xfrm>
          <a:off x="94627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263880</xdr:rowOff>
    </xdr:to>
    <xdr:sp macro="" textlink="">
      <xdr:nvSpPr>
        <xdr:cNvPr id="1272" name="CustomShape 1">
          <a:extLst>
            <a:ext uri="{FF2B5EF4-FFF2-40B4-BE49-F238E27FC236}">
              <a16:creationId xmlns:a16="http://schemas.microsoft.com/office/drawing/2014/main" id="{00000000-0008-0000-0200-0000F8040000}"/>
            </a:ext>
          </a:extLst>
        </xdr:cNvPr>
        <xdr:cNvSpPr/>
      </xdr:nvSpPr>
      <xdr:spPr>
        <a:xfrm>
          <a:off x="94627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263880</xdr:rowOff>
    </xdr:to>
    <xdr:sp macro="" textlink="">
      <xdr:nvSpPr>
        <xdr:cNvPr id="1273" name="CustomShape 1">
          <a:extLst>
            <a:ext uri="{FF2B5EF4-FFF2-40B4-BE49-F238E27FC236}">
              <a16:creationId xmlns:a16="http://schemas.microsoft.com/office/drawing/2014/main" id="{00000000-0008-0000-0200-0000F9040000}"/>
            </a:ext>
          </a:extLst>
        </xdr:cNvPr>
        <xdr:cNvSpPr/>
      </xdr:nvSpPr>
      <xdr:spPr>
        <a:xfrm>
          <a:off x="94627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263880</xdr:rowOff>
    </xdr:to>
    <xdr:sp macro="" textlink="">
      <xdr:nvSpPr>
        <xdr:cNvPr id="1274" name="CustomShape 1">
          <a:extLst>
            <a:ext uri="{FF2B5EF4-FFF2-40B4-BE49-F238E27FC236}">
              <a16:creationId xmlns:a16="http://schemas.microsoft.com/office/drawing/2014/main" id="{00000000-0008-0000-0200-0000FA040000}"/>
            </a:ext>
          </a:extLst>
        </xdr:cNvPr>
        <xdr:cNvSpPr/>
      </xdr:nvSpPr>
      <xdr:spPr>
        <a:xfrm>
          <a:off x="94627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263880</xdr:rowOff>
    </xdr:to>
    <xdr:sp macro="" textlink="">
      <xdr:nvSpPr>
        <xdr:cNvPr id="1275" name="CustomShape 1">
          <a:extLst>
            <a:ext uri="{FF2B5EF4-FFF2-40B4-BE49-F238E27FC236}">
              <a16:creationId xmlns:a16="http://schemas.microsoft.com/office/drawing/2014/main" id="{00000000-0008-0000-0200-0000FB040000}"/>
            </a:ext>
          </a:extLst>
        </xdr:cNvPr>
        <xdr:cNvSpPr/>
      </xdr:nvSpPr>
      <xdr:spPr>
        <a:xfrm>
          <a:off x="94627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263880</xdr:rowOff>
    </xdr:to>
    <xdr:sp macro="" textlink="">
      <xdr:nvSpPr>
        <xdr:cNvPr id="1276" name="CustomShape 1">
          <a:extLst>
            <a:ext uri="{FF2B5EF4-FFF2-40B4-BE49-F238E27FC236}">
              <a16:creationId xmlns:a16="http://schemas.microsoft.com/office/drawing/2014/main" id="{00000000-0008-0000-0200-0000FC040000}"/>
            </a:ext>
          </a:extLst>
        </xdr:cNvPr>
        <xdr:cNvSpPr/>
      </xdr:nvSpPr>
      <xdr:spPr>
        <a:xfrm>
          <a:off x="94627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263880</xdr:rowOff>
    </xdr:to>
    <xdr:sp macro="" textlink="">
      <xdr:nvSpPr>
        <xdr:cNvPr id="1277" name="CustomShape 1">
          <a:extLst>
            <a:ext uri="{FF2B5EF4-FFF2-40B4-BE49-F238E27FC236}">
              <a16:creationId xmlns:a16="http://schemas.microsoft.com/office/drawing/2014/main" id="{00000000-0008-0000-0200-0000FD040000}"/>
            </a:ext>
          </a:extLst>
        </xdr:cNvPr>
        <xdr:cNvSpPr/>
      </xdr:nvSpPr>
      <xdr:spPr>
        <a:xfrm>
          <a:off x="94627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263880</xdr:rowOff>
    </xdr:to>
    <xdr:sp macro="" textlink="">
      <xdr:nvSpPr>
        <xdr:cNvPr id="1278" name="CustomShape 1">
          <a:extLst>
            <a:ext uri="{FF2B5EF4-FFF2-40B4-BE49-F238E27FC236}">
              <a16:creationId xmlns:a16="http://schemas.microsoft.com/office/drawing/2014/main" id="{00000000-0008-0000-0200-0000FE040000}"/>
            </a:ext>
          </a:extLst>
        </xdr:cNvPr>
        <xdr:cNvSpPr/>
      </xdr:nvSpPr>
      <xdr:spPr>
        <a:xfrm>
          <a:off x="94627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263880</xdr:rowOff>
    </xdr:to>
    <xdr:sp macro="" textlink="">
      <xdr:nvSpPr>
        <xdr:cNvPr id="1279" name="CustomShape 1">
          <a:extLst>
            <a:ext uri="{FF2B5EF4-FFF2-40B4-BE49-F238E27FC236}">
              <a16:creationId xmlns:a16="http://schemas.microsoft.com/office/drawing/2014/main" id="{00000000-0008-0000-0200-0000FF040000}"/>
            </a:ext>
          </a:extLst>
        </xdr:cNvPr>
        <xdr:cNvSpPr/>
      </xdr:nvSpPr>
      <xdr:spPr>
        <a:xfrm>
          <a:off x="94627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270720</xdr:rowOff>
    </xdr:to>
    <xdr:sp macro="" textlink="">
      <xdr:nvSpPr>
        <xdr:cNvPr id="1280" name="CustomShape 1">
          <a:extLst>
            <a:ext uri="{FF2B5EF4-FFF2-40B4-BE49-F238E27FC236}">
              <a16:creationId xmlns:a16="http://schemas.microsoft.com/office/drawing/2014/main" id="{00000000-0008-0000-0200-000000050000}"/>
            </a:ext>
          </a:extLst>
        </xdr:cNvPr>
        <xdr:cNvSpPr/>
      </xdr:nvSpPr>
      <xdr:spPr>
        <a:xfrm>
          <a:off x="9462703" y="261053396"/>
          <a:ext cx="1251604"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263880</xdr:rowOff>
    </xdr:to>
    <xdr:sp macro="" textlink="">
      <xdr:nvSpPr>
        <xdr:cNvPr id="1281" name="CustomShape 1">
          <a:extLst>
            <a:ext uri="{FF2B5EF4-FFF2-40B4-BE49-F238E27FC236}">
              <a16:creationId xmlns:a16="http://schemas.microsoft.com/office/drawing/2014/main" id="{00000000-0008-0000-0200-000001050000}"/>
            </a:ext>
          </a:extLst>
        </xdr:cNvPr>
        <xdr:cNvSpPr/>
      </xdr:nvSpPr>
      <xdr:spPr>
        <a:xfrm>
          <a:off x="94627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263880</xdr:rowOff>
    </xdr:to>
    <xdr:sp macro="" textlink="">
      <xdr:nvSpPr>
        <xdr:cNvPr id="1282" name="CustomShape 1">
          <a:extLst>
            <a:ext uri="{FF2B5EF4-FFF2-40B4-BE49-F238E27FC236}">
              <a16:creationId xmlns:a16="http://schemas.microsoft.com/office/drawing/2014/main" id="{00000000-0008-0000-0200-000002050000}"/>
            </a:ext>
          </a:extLst>
        </xdr:cNvPr>
        <xdr:cNvSpPr/>
      </xdr:nvSpPr>
      <xdr:spPr>
        <a:xfrm>
          <a:off x="94627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270720</xdr:rowOff>
    </xdr:to>
    <xdr:sp macro="" textlink="">
      <xdr:nvSpPr>
        <xdr:cNvPr id="1283" name="CustomShape 1">
          <a:extLst>
            <a:ext uri="{FF2B5EF4-FFF2-40B4-BE49-F238E27FC236}">
              <a16:creationId xmlns:a16="http://schemas.microsoft.com/office/drawing/2014/main" id="{00000000-0008-0000-0200-000003050000}"/>
            </a:ext>
          </a:extLst>
        </xdr:cNvPr>
        <xdr:cNvSpPr/>
      </xdr:nvSpPr>
      <xdr:spPr>
        <a:xfrm>
          <a:off x="9462703" y="261053396"/>
          <a:ext cx="1251604"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263880</xdr:rowOff>
    </xdr:to>
    <xdr:sp macro="" textlink="">
      <xdr:nvSpPr>
        <xdr:cNvPr id="1284" name="CustomShape 1">
          <a:extLst>
            <a:ext uri="{FF2B5EF4-FFF2-40B4-BE49-F238E27FC236}">
              <a16:creationId xmlns:a16="http://schemas.microsoft.com/office/drawing/2014/main" id="{00000000-0008-0000-0200-000004050000}"/>
            </a:ext>
          </a:extLst>
        </xdr:cNvPr>
        <xdr:cNvSpPr/>
      </xdr:nvSpPr>
      <xdr:spPr>
        <a:xfrm>
          <a:off x="94627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263880</xdr:rowOff>
    </xdr:to>
    <xdr:sp macro="" textlink="">
      <xdr:nvSpPr>
        <xdr:cNvPr id="1285" name="CustomShape 1">
          <a:extLst>
            <a:ext uri="{FF2B5EF4-FFF2-40B4-BE49-F238E27FC236}">
              <a16:creationId xmlns:a16="http://schemas.microsoft.com/office/drawing/2014/main" id="{00000000-0008-0000-0200-000005050000}"/>
            </a:ext>
          </a:extLst>
        </xdr:cNvPr>
        <xdr:cNvSpPr/>
      </xdr:nvSpPr>
      <xdr:spPr>
        <a:xfrm>
          <a:off x="94627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263880</xdr:rowOff>
    </xdr:to>
    <xdr:sp macro="" textlink="">
      <xdr:nvSpPr>
        <xdr:cNvPr id="1286" name="CustomShape 1">
          <a:extLst>
            <a:ext uri="{FF2B5EF4-FFF2-40B4-BE49-F238E27FC236}">
              <a16:creationId xmlns:a16="http://schemas.microsoft.com/office/drawing/2014/main" id="{00000000-0008-0000-0200-000006050000}"/>
            </a:ext>
          </a:extLst>
        </xdr:cNvPr>
        <xdr:cNvSpPr/>
      </xdr:nvSpPr>
      <xdr:spPr>
        <a:xfrm>
          <a:off x="94627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263880</xdr:rowOff>
    </xdr:to>
    <xdr:sp macro="" textlink="">
      <xdr:nvSpPr>
        <xdr:cNvPr id="1287" name="CustomShape 1">
          <a:extLst>
            <a:ext uri="{FF2B5EF4-FFF2-40B4-BE49-F238E27FC236}">
              <a16:creationId xmlns:a16="http://schemas.microsoft.com/office/drawing/2014/main" id="{00000000-0008-0000-0200-000007050000}"/>
            </a:ext>
          </a:extLst>
        </xdr:cNvPr>
        <xdr:cNvSpPr/>
      </xdr:nvSpPr>
      <xdr:spPr>
        <a:xfrm>
          <a:off x="94627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263880</xdr:rowOff>
    </xdr:to>
    <xdr:sp macro="" textlink="">
      <xdr:nvSpPr>
        <xdr:cNvPr id="1288" name="CustomShape 1">
          <a:extLst>
            <a:ext uri="{FF2B5EF4-FFF2-40B4-BE49-F238E27FC236}">
              <a16:creationId xmlns:a16="http://schemas.microsoft.com/office/drawing/2014/main" id="{00000000-0008-0000-0200-000008050000}"/>
            </a:ext>
          </a:extLst>
        </xdr:cNvPr>
        <xdr:cNvSpPr/>
      </xdr:nvSpPr>
      <xdr:spPr>
        <a:xfrm>
          <a:off x="94627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263880</xdr:rowOff>
    </xdr:to>
    <xdr:sp macro="" textlink="">
      <xdr:nvSpPr>
        <xdr:cNvPr id="1289" name="CustomShape 1">
          <a:extLst>
            <a:ext uri="{FF2B5EF4-FFF2-40B4-BE49-F238E27FC236}">
              <a16:creationId xmlns:a16="http://schemas.microsoft.com/office/drawing/2014/main" id="{00000000-0008-0000-0200-000009050000}"/>
            </a:ext>
          </a:extLst>
        </xdr:cNvPr>
        <xdr:cNvSpPr/>
      </xdr:nvSpPr>
      <xdr:spPr>
        <a:xfrm>
          <a:off x="94627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263880</xdr:rowOff>
    </xdr:to>
    <xdr:sp macro="" textlink="">
      <xdr:nvSpPr>
        <xdr:cNvPr id="1290" name="CustomShape 1">
          <a:extLst>
            <a:ext uri="{FF2B5EF4-FFF2-40B4-BE49-F238E27FC236}">
              <a16:creationId xmlns:a16="http://schemas.microsoft.com/office/drawing/2014/main" id="{00000000-0008-0000-0200-00000A050000}"/>
            </a:ext>
          </a:extLst>
        </xdr:cNvPr>
        <xdr:cNvSpPr/>
      </xdr:nvSpPr>
      <xdr:spPr>
        <a:xfrm>
          <a:off x="94627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263880</xdr:rowOff>
    </xdr:to>
    <xdr:sp macro="" textlink="">
      <xdr:nvSpPr>
        <xdr:cNvPr id="1291" name="CustomShape 1">
          <a:extLst>
            <a:ext uri="{FF2B5EF4-FFF2-40B4-BE49-F238E27FC236}">
              <a16:creationId xmlns:a16="http://schemas.microsoft.com/office/drawing/2014/main" id="{00000000-0008-0000-0200-00000B050000}"/>
            </a:ext>
          </a:extLst>
        </xdr:cNvPr>
        <xdr:cNvSpPr/>
      </xdr:nvSpPr>
      <xdr:spPr>
        <a:xfrm>
          <a:off x="94627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270720</xdr:rowOff>
    </xdr:to>
    <xdr:sp macro="" textlink="">
      <xdr:nvSpPr>
        <xdr:cNvPr id="1292" name="CustomShape 1">
          <a:extLst>
            <a:ext uri="{FF2B5EF4-FFF2-40B4-BE49-F238E27FC236}">
              <a16:creationId xmlns:a16="http://schemas.microsoft.com/office/drawing/2014/main" id="{00000000-0008-0000-0200-00000C050000}"/>
            </a:ext>
          </a:extLst>
        </xdr:cNvPr>
        <xdr:cNvSpPr/>
      </xdr:nvSpPr>
      <xdr:spPr>
        <a:xfrm>
          <a:off x="9462703" y="261053396"/>
          <a:ext cx="1251604"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263880</xdr:rowOff>
    </xdr:to>
    <xdr:sp macro="" textlink="">
      <xdr:nvSpPr>
        <xdr:cNvPr id="1293" name="CustomShape 1">
          <a:extLst>
            <a:ext uri="{FF2B5EF4-FFF2-40B4-BE49-F238E27FC236}">
              <a16:creationId xmlns:a16="http://schemas.microsoft.com/office/drawing/2014/main" id="{00000000-0008-0000-0200-00000D050000}"/>
            </a:ext>
          </a:extLst>
        </xdr:cNvPr>
        <xdr:cNvSpPr/>
      </xdr:nvSpPr>
      <xdr:spPr>
        <a:xfrm>
          <a:off x="94627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263880</xdr:rowOff>
    </xdr:to>
    <xdr:sp macro="" textlink="">
      <xdr:nvSpPr>
        <xdr:cNvPr id="1294" name="CustomShape 1">
          <a:extLst>
            <a:ext uri="{FF2B5EF4-FFF2-40B4-BE49-F238E27FC236}">
              <a16:creationId xmlns:a16="http://schemas.microsoft.com/office/drawing/2014/main" id="{00000000-0008-0000-0200-00000E050000}"/>
            </a:ext>
          </a:extLst>
        </xdr:cNvPr>
        <xdr:cNvSpPr/>
      </xdr:nvSpPr>
      <xdr:spPr>
        <a:xfrm>
          <a:off x="94627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263880</xdr:rowOff>
    </xdr:to>
    <xdr:sp macro="" textlink="">
      <xdr:nvSpPr>
        <xdr:cNvPr id="1295" name="CustomShape 1">
          <a:extLst>
            <a:ext uri="{FF2B5EF4-FFF2-40B4-BE49-F238E27FC236}">
              <a16:creationId xmlns:a16="http://schemas.microsoft.com/office/drawing/2014/main" id="{00000000-0008-0000-0200-00000F050000}"/>
            </a:ext>
          </a:extLst>
        </xdr:cNvPr>
        <xdr:cNvSpPr/>
      </xdr:nvSpPr>
      <xdr:spPr>
        <a:xfrm>
          <a:off x="94627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263880</xdr:rowOff>
    </xdr:to>
    <xdr:sp macro="" textlink="">
      <xdr:nvSpPr>
        <xdr:cNvPr id="1296" name="CustomShape 1">
          <a:extLst>
            <a:ext uri="{FF2B5EF4-FFF2-40B4-BE49-F238E27FC236}">
              <a16:creationId xmlns:a16="http://schemas.microsoft.com/office/drawing/2014/main" id="{00000000-0008-0000-0200-000010050000}"/>
            </a:ext>
          </a:extLst>
        </xdr:cNvPr>
        <xdr:cNvSpPr/>
      </xdr:nvSpPr>
      <xdr:spPr>
        <a:xfrm>
          <a:off x="94627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459</xdr:row>
      <xdr:rowOff>360</xdr:rowOff>
    </xdr:from>
    <xdr:to>
      <xdr:col>7</xdr:col>
      <xdr:colOff>223200</xdr:colOff>
      <xdr:row>459</xdr:row>
      <xdr:rowOff>263880</xdr:rowOff>
    </xdr:to>
    <xdr:sp macro="" textlink="">
      <xdr:nvSpPr>
        <xdr:cNvPr id="1297" name="CustomShape 1">
          <a:extLst>
            <a:ext uri="{FF2B5EF4-FFF2-40B4-BE49-F238E27FC236}">
              <a16:creationId xmlns:a16="http://schemas.microsoft.com/office/drawing/2014/main" id="{00000000-0008-0000-0200-000011050000}"/>
            </a:ext>
          </a:extLst>
        </xdr:cNvPr>
        <xdr:cNvSpPr/>
      </xdr:nvSpPr>
      <xdr:spPr>
        <a:xfrm>
          <a:off x="94627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459</xdr:row>
      <xdr:rowOff>360</xdr:rowOff>
    </xdr:from>
    <xdr:to>
      <xdr:col>7</xdr:col>
      <xdr:colOff>127800</xdr:colOff>
      <xdr:row>459</xdr:row>
      <xdr:rowOff>263880</xdr:rowOff>
    </xdr:to>
    <xdr:sp macro="" textlink="">
      <xdr:nvSpPr>
        <xdr:cNvPr id="1298" name="CustomShape 1">
          <a:extLst>
            <a:ext uri="{FF2B5EF4-FFF2-40B4-BE49-F238E27FC236}">
              <a16:creationId xmlns:a16="http://schemas.microsoft.com/office/drawing/2014/main" id="{00000000-0008-0000-0200-000012050000}"/>
            </a:ext>
          </a:extLst>
        </xdr:cNvPr>
        <xdr:cNvSpPr/>
      </xdr:nvSpPr>
      <xdr:spPr>
        <a:xfrm>
          <a:off x="93673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459</xdr:row>
      <xdr:rowOff>360</xdr:rowOff>
    </xdr:from>
    <xdr:to>
      <xdr:col>7</xdr:col>
      <xdr:colOff>127800</xdr:colOff>
      <xdr:row>459</xdr:row>
      <xdr:rowOff>263880</xdr:rowOff>
    </xdr:to>
    <xdr:sp macro="" textlink="">
      <xdr:nvSpPr>
        <xdr:cNvPr id="1299" name="CustomShape 1">
          <a:extLst>
            <a:ext uri="{FF2B5EF4-FFF2-40B4-BE49-F238E27FC236}">
              <a16:creationId xmlns:a16="http://schemas.microsoft.com/office/drawing/2014/main" id="{00000000-0008-0000-0200-000013050000}"/>
            </a:ext>
          </a:extLst>
        </xdr:cNvPr>
        <xdr:cNvSpPr/>
      </xdr:nvSpPr>
      <xdr:spPr>
        <a:xfrm>
          <a:off x="93673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459</xdr:row>
      <xdr:rowOff>360</xdr:rowOff>
    </xdr:from>
    <xdr:to>
      <xdr:col>7</xdr:col>
      <xdr:colOff>127800</xdr:colOff>
      <xdr:row>459</xdr:row>
      <xdr:rowOff>263880</xdr:rowOff>
    </xdr:to>
    <xdr:sp macro="" textlink="">
      <xdr:nvSpPr>
        <xdr:cNvPr id="1300" name="CustomShape 1">
          <a:extLst>
            <a:ext uri="{FF2B5EF4-FFF2-40B4-BE49-F238E27FC236}">
              <a16:creationId xmlns:a16="http://schemas.microsoft.com/office/drawing/2014/main" id="{00000000-0008-0000-0200-000014050000}"/>
            </a:ext>
          </a:extLst>
        </xdr:cNvPr>
        <xdr:cNvSpPr/>
      </xdr:nvSpPr>
      <xdr:spPr>
        <a:xfrm>
          <a:off x="93673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459</xdr:row>
      <xdr:rowOff>360</xdr:rowOff>
    </xdr:from>
    <xdr:to>
      <xdr:col>7</xdr:col>
      <xdr:colOff>127800</xdr:colOff>
      <xdr:row>459</xdr:row>
      <xdr:rowOff>263880</xdr:rowOff>
    </xdr:to>
    <xdr:sp macro="" textlink="">
      <xdr:nvSpPr>
        <xdr:cNvPr id="1301" name="CustomShape 1">
          <a:extLst>
            <a:ext uri="{FF2B5EF4-FFF2-40B4-BE49-F238E27FC236}">
              <a16:creationId xmlns:a16="http://schemas.microsoft.com/office/drawing/2014/main" id="{00000000-0008-0000-0200-000015050000}"/>
            </a:ext>
          </a:extLst>
        </xdr:cNvPr>
        <xdr:cNvSpPr/>
      </xdr:nvSpPr>
      <xdr:spPr>
        <a:xfrm>
          <a:off x="9367303" y="261053396"/>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263880</xdr:rowOff>
    </xdr:to>
    <xdr:sp macro="" textlink="">
      <xdr:nvSpPr>
        <xdr:cNvPr id="1302" name="CustomShape 1">
          <a:extLst>
            <a:ext uri="{FF2B5EF4-FFF2-40B4-BE49-F238E27FC236}">
              <a16:creationId xmlns:a16="http://schemas.microsoft.com/office/drawing/2014/main" id="{00000000-0008-0000-0200-000016050000}"/>
            </a:ext>
          </a:extLst>
        </xdr:cNvPr>
        <xdr:cNvSpPr/>
      </xdr:nvSpPr>
      <xdr:spPr>
        <a:xfrm>
          <a:off x="94627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263880</xdr:rowOff>
    </xdr:to>
    <xdr:sp macro="" textlink="">
      <xdr:nvSpPr>
        <xdr:cNvPr id="1303" name="CustomShape 1">
          <a:extLst>
            <a:ext uri="{FF2B5EF4-FFF2-40B4-BE49-F238E27FC236}">
              <a16:creationId xmlns:a16="http://schemas.microsoft.com/office/drawing/2014/main" id="{00000000-0008-0000-0200-000017050000}"/>
            </a:ext>
          </a:extLst>
        </xdr:cNvPr>
        <xdr:cNvSpPr/>
      </xdr:nvSpPr>
      <xdr:spPr>
        <a:xfrm>
          <a:off x="94627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263880</xdr:rowOff>
    </xdr:to>
    <xdr:sp macro="" textlink="">
      <xdr:nvSpPr>
        <xdr:cNvPr id="1304" name="CustomShape 1">
          <a:extLst>
            <a:ext uri="{FF2B5EF4-FFF2-40B4-BE49-F238E27FC236}">
              <a16:creationId xmlns:a16="http://schemas.microsoft.com/office/drawing/2014/main" id="{00000000-0008-0000-0200-000018050000}"/>
            </a:ext>
          </a:extLst>
        </xdr:cNvPr>
        <xdr:cNvSpPr/>
      </xdr:nvSpPr>
      <xdr:spPr>
        <a:xfrm>
          <a:off x="94627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263880</xdr:rowOff>
    </xdr:to>
    <xdr:sp macro="" textlink="">
      <xdr:nvSpPr>
        <xdr:cNvPr id="1305" name="CustomShape 1">
          <a:extLst>
            <a:ext uri="{FF2B5EF4-FFF2-40B4-BE49-F238E27FC236}">
              <a16:creationId xmlns:a16="http://schemas.microsoft.com/office/drawing/2014/main" id="{00000000-0008-0000-0200-000019050000}"/>
            </a:ext>
          </a:extLst>
        </xdr:cNvPr>
        <xdr:cNvSpPr/>
      </xdr:nvSpPr>
      <xdr:spPr>
        <a:xfrm>
          <a:off x="94627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263880</xdr:rowOff>
    </xdr:to>
    <xdr:sp macro="" textlink="">
      <xdr:nvSpPr>
        <xdr:cNvPr id="1306" name="CustomShape 1">
          <a:extLst>
            <a:ext uri="{FF2B5EF4-FFF2-40B4-BE49-F238E27FC236}">
              <a16:creationId xmlns:a16="http://schemas.microsoft.com/office/drawing/2014/main" id="{00000000-0008-0000-0200-00001A050000}"/>
            </a:ext>
          </a:extLst>
        </xdr:cNvPr>
        <xdr:cNvSpPr/>
      </xdr:nvSpPr>
      <xdr:spPr>
        <a:xfrm>
          <a:off x="94627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263880</xdr:rowOff>
    </xdr:to>
    <xdr:sp macro="" textlink="">
      <xdr:nvSpPr>
        <xdr:cNvPr id="1307" name="CustomShape 1">
          <a:extLst>
            <a:ext uri="{FF2B5EF4-FFF2-40B4-BE49-F238E27FC236}">
              <a16:creationId xmlns:a16="http://schemas.microsoft.com/office/drawing/2014/main" id="{00000000-0008-0000-0200-00001B050000}"/>
            </a:ext>
          </a:extLst>
        </xdr:cNvPr>
        <xdr:cNvSpPr/>
      </xdr:nvSpPr>
      <xdr:spPr>
        <a:xfrm>
          <a:off x="94627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263880</xdr:rowOff>
    </xdr:to>
    <xdr:sp macro="" textlink="">
      <xdr:nvSpPr>
        <xdr:cNvPr id="1308" name="CustomShape 1">
          <a:extLst>
            <a:ext uri="{FF2B5EF4-FFF2-40B4-BE49-F238E27FC236}">
              <a16:creationId xmlns:a16="http://schemas.microsoft.com/office/drawing/2014/main" id="{00000000-0008-0000-0200-00001C050000}"/>
            </a:ext>
          </a:extLst>
        </xdr:cNvPr>
        <xdr:cNvSpPr/>
      </xdr:nvSpPr>
      <xdr:spPr>
        <a:xfrm>
          <a:off x="94627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263880</xdr:rowOff>
    </xdr:to>
    <xdr:sp macro="" textlink="">
      <xdr:nvSpPr>
        <xdr:cNvPr id="1309" name="CustomShape 1">
          <a:extLst>
            <a:ext uri="{FF2B5EF4-FFF2-40B4-BE49-F238E27FC236}">
              <a16:creationId xmlns:a16="http://schemas.microsoft.com/office/drawing/2014/main" id="{00000000-0008-0000-0200-00001D050000}"/>
            </a:ext>
          </a:extLst>
        </xdr:cNvPr>
        <xdr:cNvSpPr/>
      </xdr:nvSpPr>
      <xdr:spPr>
        <a:xfrm>
          <a:off x="94627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263880</xdr:rowOff>
    </xdr:to>
    <xdr:sp macro="" textlink="">
      <xdr:nvSpPr>
        <xdr:cNvPr id="1310" name="CustomShape 1">
          <a:extLst>
            <a:ext uri="{FF2B5EF4-FFF2-40B4-BE49-F238E27FC236}">
              <a16:creationId xmlns:a16="http://schemas.microsoft.com/office/drawing/2014/main" id="{00000000-0008-0000-0200-00001E050000}"/>
            </a:ext>
          </a:extLst>
        </xdr:cNvPr>
        <xdr:cNvSpPr/>
      </xdr:nvSpPr>
      <xdr:spPr>
        <a:xfrm>
          <a:off x="94627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263880</xdr:rowOff>
    </xdr:to>
    <xdr:sp macro="" textlink="">
      <xdr:nvSpPr>
        <xdr:cNvPr id="1311" name="CustomShape 1">
          <a:extLst>
            <a:ext uri="{FF2B5EF4-FFF2-40B4-BE49-F238E27FC236}">
              <a16:creationId xmlns:a16="http://schemas.microsoft.com/office/drawing/2014/main" id="{00000000-0008-0000-0200-00001F050000}"/>
            </a:ext>
          </a:extLst>
        </xdr:cNvPr>
        <xdr:cNvSpPr/>
      </xdr:nvSpPr>
      <xdr:spPr>
        <a:xfrm>
          <a:off x="94627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263880</xdr:rowOff>
    </xdr:to>
    <xdr:sp macro="" textlink="">
      <xdr:nvSpPr>
        <xdr:cNvPr id="1312" name="CustomShape 1">
          <a:extLst>
            <a:ext uri="{FF2B5EF4-FFF2-40B4-BE49-F238E27FC236}">
              <a16:creationId xmlns:a16="http://schemas.microsoft.com/office/drawing/2014/main" id="{00000000-0008-0000-0200-000020050000}"/>
            </a:ext>
          </a:extLst>
        </xdr:cNvPr>
        <xdr:cNvSpPr/>
      </xdr:nvSpPr>
      <xdr:spPr>
        <a:xfrm>
          <a:off x="94627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263880</xdr:rowOff>
    </xdr:to>
    <xdr:sp macro="" textlink="">
      <xdr:nvSpPr>
        <xdr:cNvPr id="1313" name="CustomShape 1">
          <a:extLst>
            <a:ext uri="{FF2B5EF4-FFF2-40B4-BE49-F238E27FC236}">
              <a16:creationId xmlns:a16="http://schemas.microsoft.com/office/drawing/2014/main" id="{00000000-0008-0000-0200-000021050000}"/>
            </a:ext>
          </a:extLst>
        </xdr:cNvPr>
        <xdr:cNvSpPr/>
      </xdr:nvSpPr>
      <xdr:spPr>
        <a:xfrm>
          <a:off x="94627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263880</xdr:rowOff>
    </xdr:to>
    <xdr:sp macro="" textlink="">
      <xdr:nvSpPr>
        <xdr:cNvPr id="1314" name="CustomShape 1">
          <a:extLst>
            <a:ext uri="{FF2B5EF4-FFF2-40B4-BE49-F238E27FC236}">
              <a16:creationId xmlns:a16="http://schemas.microsoft.com/office/drawing/2014/main" id="{00000000-0008-0000-0200-000022050000}"/>
            </a:ext>
          </a:extLst>
        </xdr:cNvPr>
        <xdr:cNvSpPr/>
      </xdr:nvSpPr>
      <xdr:spPr>
        <a:xfrm>
          <a:off x="94627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263880</xdr:rowOff>
    </xdr:to>
    <xdr:sp macro="" textlink="">
      <xdr:nvSpPr>
        <xdr:cNvPr id="1315" name="CustomShape 1">
          <a:extLst>
            <a:ext uri="{FF2B5EF4-FFF2-40B4-BE49-F238E27FC236}">
              <a16:creationId xmlns:a16="http://schemas.microsoft.com/office/drawing/2014/main" id="{00000000-0008-0000-0200-000023050000}"/>
            </a:ext>
          </a:extLst>
        </xdr:cNvPr>
        <xdr:cNvSpPr/>
      </xdr:nvSpPr>
      <xdr:spPr>
        <a:xfrm>
          <a:off x="94627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263880</xdr:rowOff>
    </xdr:to>
    <xdr:sp macro="" textlink="">
      <xdr:nvSpPr>
        <xdr:cNvPr id="1316" name="CustomShape 1">
          <a:extLst>
            <a:ext uri="{FF2B5EF4-FFF2-40B4-BE49-F238E27FC236}">
              <a16:creationId xmlns:a16="http://schemas.microsoft.com/office/drawing/2014/main" id="{00000000-0008-0000-0200-000024050000}"/>
            </a:ext>
          </a:extLst>
        </xdr:cNvPr>
        <xdr:cNvSpPr/>
      </xdr:nvSpPr>
      <xdr:spPr>
        <a:xfrm>
          <a:off x="94627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263880</xdr:rowOff>
    </xdr:to>
    <xdr:sp macro="" textlink="">
      <xdr:nvSpPr>
        <xdr:cNvPr id="1317" name="CustomShape 1">
          <a:extLst>
            <a:ext uri="{FF2B5EF4-FFF2-40B4-BE49-F238E27FC236}">
              <a16:creationId xmlns:a16="http://schemas.microsoft.com/office/drawing/2014/main" id="{00000000-0008-0000-0200-000025050000}"/>
            </a:ext>
          </a:extLst>
        </xdr:cNvPr>
        <xdr:cNvSpPr/>
      </xdr:nvSpPr>
      <xdr:spPr>
        <a:xfrm>
          <a:off x="94627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263880</xdr:rowOff>
    </xdr:to>
    <xdr:sp macro="" textlink="">
      <xdr:nvSpPr>
        <xdr:cNvPr id="1318" name="CustomShape 1">
          <a:extLst>
            <a:ext uri="{FF2B5EF4-FFF2-40B4-BE49-F238E27FC236}">
              <a16:creationId xmlns:a16="http://schemas.microsoft.com/office/drawing/2014/main" id="{00000000-0008-0000-0200-000026050000}"/>
            </a:ext>
          </a:extLst>
        </xdr:cNvPr>
        <xdr:cNvSpPr/>
      </xdr:nvSpPr>
      <xdr:spPr>
        <a:xfrm>
          <a:off x="94627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263880</xdr:rowOff>
    </xdr:to>
    <xdr:sp macro="" textlink="">
      <xdr:nvSpPr>
        <xdr:cNvPr id="1319" name="CustomShape 1">
          <a:extLst>
            <a:ext uri="{FF2B5EF4-FFF2-40B4-BE49-F238E27FC236}">
              <a16:creationId xmlns:a16="http://schemas.microsoft.com/office/drawing/2014/main" id="{00000000-0008-0000-0200-000027050000}"/>
            </a:ext>
          </a:extLst>
        </xdr:cNvPr>
        <xdr:cNvSpPr/>
      </xdr:nvSpPr>
      <xdr:spPr>
        <a:xfrm>
          <a:off x="94627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263880</xdr:rowOff>
    </xdr:to>
    <xdr:sp macro="" textlink="">
      <xdr:nvSpPr>
        <xdr:cNvPr id="1320" name="CustomShape 1">
          <a:extLst>
            <a:ext uri="{FF2B5EF4-FFF2-40B4-BE49-F238E27FC236}">
              <a16:creationId xmlns:a16="http://schemas.microsoft.com/office/drawing/2014/main" id="{00000000-0008-0000-0200-000028050000}"/>
            </a:ext>
          </a:extLst>
        </xdr:cNvPr>
        <xdr:cNvSpPr/>
      </xdr:nvSpPr>
      <xdr:spPr>
        <a:xfrm>
          <a:off x="94627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263880</xdr:rowOff>
    </xdr:to>
    <xdr:sp macro="" textlink="">
      <xdr:nvSpPr>
        <xdr:cNvPr id="1321" name="CustomShape 1">
          <a:extLst>
            <a:ext uri="{FF2B5EF4-FFF2-40B4-BE49-F238E27FC236}">
              <a16:creationId xmlns:a16="http://schemas.microsoft.com/office/drawing/2014/main" id="{00000000-0008-0000-0200-000029050000}"/>
            </a:ext>
          </a:extLst>
        </xdr:cNvPr>
        <xdr:cNvSpPr/>
      </xdr:nvSpPr>
      <xdr:spPr>
        <a:xfrm>
          <a:off x="94627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263880</xdr:rowOff>
    </xdr:to>
    <xdr:sp macro="" textlink="">
      <xdr:nvSpPr>
        <xdr:cNvPr id="1322" name="CustomShape 1">
          <a:extLst>
            <a:ext uri="{FF2B5EF4-FFF2-40B4-BE49-F238E27FC236}">
              <a16:creationId xmlns:a16="http://schemas.microsoft.com/office/drawing/2014/main" id="{00000000-0008-0000-0200-00002A050000}"/>
            </a:ext>
          </a:extLst>
        </xdr:cNvPr>
        <xdr:cNvSpPr/>
      </xdr:nvSpPr>
      <xdr:spPr>
        <a:xfrm>
          <a:off x="94627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263880</xdr:rowOff>
    </xdr:to>
    <xdr:sp macro="" textlink="">
      <xdr:nvSpPr>
        <xdr:cNvPr id="1323" name="CustomShape 1">
          <a:extLst>
            <a:ext uri="{FF2B5EF4-FFF2-40B4-BE49-F238E27FC236}">
              <a16:creationId xmlns:a16="http://schemas.microsoft.com/office/drawing/2014/main" id="{00000000-0008-0000-0200-00002B050000}"/>
            </a:ext>
          </a:extLst>
        </xdr:cNvPr>
        <xdr:cNvSpPr/>
      </xdr:nvSpPr>
      <xdr:spPr>
        <a:xfrm>
          <a:off x="94627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263880</xdr:rowOff>
    </xdr:to>
    <xdr:sp macro="" textlink="">
      <xdr:nvSpPr>
        <xdr:cNvPr id="1324" name="CustomShape 1">
          <a:extLst>
            <a:ext uri="{FF2B5EF4-FFF2-40B4-BE49-F238E27FC236}">
              <a16:creationId xmlns:a16="http://schemas.microsoft.com/office/drawing/2014/main" id="{00000000-0008-0000-0200-00002C050000}"/>
            </a:ext>
          </a:extLst>
        </xdr:cNvPr>
        <xdr:cNvSpPr/>
      </xdr:nvSpPr>
      <xdr:spPr>
        <a:xfrm>
          <a:off x="94627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263880</xdr:rowOff>
    </xdr:to>
    <xdr:sp macro="" textlink="">
      <xdr:nvSpPr>
        <xdr:cNvPr id="1325" name="CustomShape 1">
          <a:extLst>
            <a:ext uri="{FF2B5EF4-FFF2-40B4-BE49-F238E27FC236}">
              <a16:creationId xmlns:a16="http://schemas.microsoft.com/office/drawing/2014/main" id="{00000000-0008-0000-0200-00002D050000}"/>
            </a:ext>
          </a:extLst>
        </xdr:cNvPr>
        <xdr:cNvSpPr/>
      </xdr:nvSpPr>
      <xdr:spPr>
        <a:xfrm>
          <a:off x="94627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263880</xdr:rowOff>
    </xdr:to>
    <xdr:sp macro="" textlink="">
      <xdr:nvSpPr>
        <xdr:cNvPr id="1326" name="CustomShape 1">
          <a:extLst>
            <a:ext uri="{FF2B5EF4-FFF2-40B4-BE49-F238E27FC236}">
              <a16:creationId xmlns:a16="http://schemas.microsoft.com/office/drawing/2014/main" id="{00000000-0008-0000-0200-00002E050000}"/>
            </a:ext>
          </a:extLst>
        </xdr:cNvPr>
        <xdr:cNvSpPr/>
      </xdr:nvSpPr>
      <xdr:spPr>
        <a:xfrm>
          <a:off x="94627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263880</xdr:rowOff>
    </xdr:to>
    <xdr:sp macro="" textlink="">
      <xdr:nvSpPr>
        <xdr:cNvPr id="1327" name="CustomShape 1">
          <a:extLst>
            <a:ext uri="{FF2B5EF4-FFF2-40B4-BE49-F238E27FC236}">
              <a16:creationId xmlns:a16="http://schemas.microsoft.com/office/drawing/2014/main" id="{00000000-0008-0000-0200-00002F050000}"/>
            </a:ext>
          </a:extLst>
        </xdr:cNvPr>
        <xdr:cNvSpPr/>
      </xdr:nvSpPr>
      <xdr:spPr>
        <a:xfrm>
          <a:off x="94627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263880</xdr:rowOff>
    </xdr:to>
    <xdr:sp macro="" textlink="">
      <xdr:nvSpPr>
        <xdr:cNvPr id="1328" name="CustomShape 1">
          <a:extLst>
            <a:ext uri="{FF2B5EF4-FFF2-40B4-BE49-F238E27FC236}">
              <a16:creationId xmlns:a16="http://schemas.microsoft.com/office/drawing/2014/main" id="{00000000-0008-0000-0200-000030050000}"/>
            </a:ext>
          </a:extLst>
        </xdr:cNvPr>
        <xdr:cNvSpPr/>
      </xdr:nvSpPr>
      <xdr:spPr>
        <a:xfrm>
          <a:off x="94627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263880</xdr:rowOff>
    </xdr:to>
    <xdr:sp macro="" textlink="">
      <xdr:nvSpPr>
        <xdr:cNvPr id="1329" name="CustomShape 1">
          <a:extLst>
            <a:ext uri="{FF2B5EF4-FFF2-40B4-BE49-F238E27FC236}">
              <a16:creationId xmlns:a16="http://schemas.microsoft.com/office/drawing/2014/main" id="{00000000-0008-0000-0200-000031050000}"/>
            </a:ext>
          </a:extLst>
        </xdr:cNvPr>
        <xdr:cNvSpPr/>
      </xdr:nvSpPr>
      <xdr:spPr>
        <a:xfrm>
          <a:off x="94627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270720</xdr:rowOff>
    </xdr:to>
    <xdr:sp macro="" textlink="">
      <xdr:nvSpPr>
        <xdr:cNvPr id="1330" name="CustomShape 1">
          <a:extLst>
            <a:ext uri="{FF2B5EF4-FFF2-40B4-BE49-F238E27FC236}">
              <a16:creationId xmlns:a16="http://schemas.microsoft.com/office/drawing/2014/main" id="{00000000-0008-0000-0200-000032050000}"/>
            </a:ext>
          </a:extLst>
        </xdr:cNvPr>
        <xdr:cNvSpPr/>
      </xdr:nvSpPr>
      <xdr:spPr>
        <a:xfrm>
          <a:off x="9462703" y="272497003"/>
          <a:ext cx="1251604"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263880</xdr:rowOff>
    </xdr:to>
    <xdr:sp macro="" textlink="">
      <xdr:nvSpPr>
        <xdr:cNvPr id="1331" name="CustomShape 1">
          <a:extLst>
            <a:ext uri="{FF2B5EF4-FFF2-40B4-BE49-F238E27FC236}">
              <a16:creationId xmlns:a16="http://schemas.microsoft.com/office/drawing/2014/main" id="{00000000-0008-0000-0200-000033050000}"/>
            </a:ext>
          </a:extLst>
        </xdr:cNvPr>
        <xdr:cNvSpPr/>
      </xdr:nvSpPr>
      <xdr:spPr>
        <a:xfrm>
          <a:off x="94627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263880</xdr:rowOff>
    </xdr:to>
    <xdr:sp macro="" textlink="">
      <xdr:nvSpPr>
        <xdr:cNvPr id="1332" name="CustomShape 1">
          <a:extLst>
            <a:ext uri="{FF2B5EF4-FFF2-40B4-BE49-F238E27FC236}">
              <a16:creationId xmlns:a16="http://schemas.microsoft.com/office/drawing/2014/main" id="{00000000-0008-0000-0200-000034050000}"/>
            </a:ext>
          </a:extLst>
        </xdr:cNvPr>
        <xdr:cNvSpPr/>
      </xdr:nvSpPr>
      <xdr:spPr>
        <a:xfrm>
          <a:off x="94627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270720</xdr:rowOff>
    </xdr:to>
    <xdr:sp macro="" textlink="">
      <xdr:nvSpPr>
        <xdr:cNvPr id="1333" name="CustomShape 1">
          <a:extLst>
            <a:ext uri="{FF2B5EF4-FFF2-40B4-BE49-F238E27FC236}">
              <a16:creationId xmlns:a16="http://schemas.microsoft.com/office/drawing/2014/main" id="{00000000-0008-0000-0200-000035050000}"/>
            </a:ext>
          </a:extLst>
        </xdr:cNvPr>
        <xdr:cNvSpPr/>
      </xdr:nvSpPr>
      <xdr:spPr>
        <a:xfrm>
          <a:off x="9462703" y="272497003"/>
          <a:ext cx="1251604"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263880</xdr:rowOff>
    </xdr:to>
    <xdr:sp macro="" textlink="">
      <xdr:nvSpPr>
        <xdr:cNvPr id="1334" name="CustomShape 1">
          <a:extLst>
            <a:ext uri="{FF2B5EF4-FFF2-40B4-BE49-F238E27FC236}">
              <a16:creationId xmlns:a16="http://schemas.microsoft.com/office/drawing/2014/main" id="{00000000-0008-0000-0200-000036050000}"/>
            </a:ext>
          </a:extLst>
        </xdr:cNvPr>
        <xdr:cNvSpPr/>
      </xdr:nvSpPr>
      <xdr:spPr>
        <a:xfrm>
          <a:off x="94627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263880</xdr:rowOff>
    </xdr:to>
    <xdr:sp macro="" textlink="">
      <xdr:nvSpPr>
        <xdr:cNvPr id="1335" name="CustomShape 1">
          <a:extLst>
            <a:ext uri="{FF2B5EF4-FFF2-40B4-BE49-F238E27FC236}">
              <a16:creationId xmlns:a16="http://schemas.microsoft.com/office/drawing/2014/main" id="{00000000-0008-0000-0200-000037050000}"/>
            </a:ext>
          </a:extLst>
        </xdr:cNvPr>
        <xdr:cNvSpPr/>
      </xdr:nvSpPr>
      <xdr:spPr>
        <a:xfrm>
          <a:off x="94627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263880</xdr:rowOff>
    </xdr:to>
    <xdr:sp macro="" textlink="">
      <xdr:nvSpPr>
        <xdr:cNvPr id="1336" name="CustomShape 1">
          <a:extLst>
            <a:ext uri="{FF2B5EF4-FFF2-40B4-BE49-F238E27FC236}">
              <a16:creationId xmlns:a16="http://schemas.microsoft.com/office/drawing/2014/main" id="{00000000-0008-0000-0200-000038050000}"/>
            </a:ext>
          </a:extLst>
        </xdr:cNvPr>
        <xdr:cNvSpPr/>
      </xdr:nvSpPr>
      <xdr:spPr>
        <a:xfrm>
          <a:off x="94627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263880</xdr:rowOff>
    </xdr:to>
    <xdr:sp macro="" textlink="">
      <xdr:nvSpPr>
        <xdr:cNvPr id="1337" name="CustomShape 1">
          <a:extLst>
            <a:ext uri="{FF2B5EF4-FFF2-40B4-BE49-F238E27FC236}">
              <a16:creationId xmlns:a16="http://schemas.microsoft.com/office/drawing/2014/main" id="{00000000-0008-0000-0200-000039050000}"/>
            </a:ext>
          </a:extLst>
        </xdr:cNvPr>
        <xdr:cNvSpPr/>
      </xdr:nvSpPr>
      <xdr:spPr>
        <a:xfrm>
          <a:off x="94627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263880</xdr:rowOff>
    </xdr:to>
    <xdr:sp macro="" textlink="">
      <xdr:nvSpPr>
        <xdr:cNvPr id="1338" name="CustomShape 1">
          <a:extLst>
            <a:ext uri="{FF2B5EF4-FFF2-40B4-BE49-F238E27FC236}">
              <a16:creationId xmlns:a16="http://schemas.microsoft.com/office/drawing/2014/main" id="{00000000-0008-0000-0200-00003A050000}"/>
            </a:ext>
          </a:extLst>
        </xdr:cNvPr>
        <xdr:cNvSpPr/>
      </xdr:nvSpPr>
      <xdr:spPr>
        <a:xfrm>
          <a:off x="94627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263880</xdr:rowOff>
    </xdr:to>
    <xdr:sp macro="" textlink="">
      <xdr:nvSpPr>
        <xdr:cNvPr id="1339" name="CustomShape 1">
          <a:extLst>
            <a:ext uri="{FF2B5EF4-FFF2-40B4-BE49-F238E27FC236}">
              <a16:creationId xmlns:a16="http://schemas.microsoft.com/office/drawing/2014/main" id="{00000000-0008-0000-0200-00003B050000}"/>
            </a:ext>
          </a:extLst>
        </xdr:cNvPr>
        <xdr:cNvSpPr/>
      </xdr:nvSpPr>
      <xdr:spPr>
        <a:xfrm>
          <a:off x="94627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263880</xdr:rowOff>
    </xdr:to>
    <xdr:sp macro="" textlink="">
      <xdr:nvSpPr>
        <xdr:cNvPr id="1340" name="CustomShape 1">
          <a:extLst>
            <a:ext uri="{FF2B5EF4-FFF2-40B4-BE49-F238E27FC236}">
              <a16:creationId xmlns:a16="http://schemas.microsoft.com/office/drawing/2014/main" id="{00000000-0008-0000-0200-00003C050000}"/>
            </a:ext>
          </a:extLst>
        </xdr:cNvPr>
        <xdr:cNvSpPr/>
      </xdr:nvSpPr>
      <xdr:spPr>
        <a:xfrm>
          <a:off x="94627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263880</xdr:rowOff>
    </xdr:to>
    <xdr:sp macro="" textlink="">
      <xdr:nvSpPr>
        <xdr:cNvPr id="1341" name="CustomShape 1">
          <a:extLst>
            <a:ext uri="{FF2B5EF4-FFF2-40B4-BE49-F238E27FC236}">
              <a16:creationId xmlns:a16="http://schemas.microsoft.com/office/drawing/2014/main" id="{00000000-0008-0000-0200-00003D050000}"/>
            </a:ext>
          </a:extLst>
        </xdr:cNvPr>
        <xdr:cNvSpPr/>
      </xdr:nvSpPr>
      <xdr:spPr>
        <a:xfrm>
          <a:off x="94627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270720</xdr:rowOff>
    </xdr:to>
    <xdr:sp macro="" textlink="">
      <xdr:nvSpPr>
        <xdr:cNvPr id="1342" name="CustomShape 1">
          <a:extLst>
            <a:ext uri="{FF2B5EF4-FFF2-40B4-BE49-F238E27FC236}">
              <a16:creationId xmlns:a16="http://schemas.microsoft.com/office/drawing/2014/main" id="{00000000-0008-0000-0200-00003E050000}"/>
            </a:ext>
          </a:extLst>
        </xdr:cNvPr>
        <xdr:cNvSpPr/>
      </xdr:nvSpPr>
      <xdr:spPr>
        <a:xfrm>
          <a:off x="9462703" y="272497003"/>
          <a:ext cx="1251604"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263880</xdr:rowOff>
    </xdr:to>
    <xdr:sp macro="" textlink="">
      <xdr:nvSpPr>
        <xdr:cNvPr id="1343" name="CustomShape 1">
          <a:extLst>
            <a:ext uri="{FF2B5EF4-FFF2-40B4-BE49-F238E27FC236}">
              <a16:creationId xmlns:a16="http://schemas.microsoft.com/office/drawing/2014/main" id="{00000000-0008-0000-0200-00003F050000}"/>
            </a:ext>
          </a:extLst>
        </xdr:cNvPr>
        <xdr:cNvSpPr/>
      </xdr:nvSpPr>
      <xdr:spPr>
        <a:xfrm>
          <a:off x="94627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263880</xdr:rowOff>
    </xdr:to>
    <xdr:sp macro="" textlink="">
      <xdr:nvSpPr>
        <xdr:cNvPr id="1344" name="CustomShape 1">
          <a:extLst>
            <a:ext uri="{FF2B5EF4-FFF2-40B4-BE49-F238E27FC236}">
              <a16:creationId xmlns:a16="http://schemas.microsoft.com/office/drawing/2014/main" id="{00000000-0008-0000-0200-000040050000}"/>
            </a:ext>
          </a:extLst>
        </xdr:cNvPr>
        <xdr:cNvSpPr/>
      </xdr:nvSpPr>
      <xdr:spPr>
        <a:xfrm>
          <a:off x="94627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263880</xdr:rowOff>
    </xdr:to>
    <xdr:sp macro="" textlink="">
      <xdr:nvSpPr>
        <xdr:cNvPr id="1345" name="CustomShape 1">
          <a:extLst>
            <a:ext uri="{FF2B5EF4-FFF2-40B4-BE49-F238E27FC236}">
              <a16:creationId xmlns:a16="http://schemas.microsoft.com/office/drawing/2014/main" id="{00000000-0008-0000-0200-000041050000}"/>
            </a:ext>
          </a:extLst>
        </xdr:cNvPr>
        <xdr:cNvSpPr/>
      </xdr:nvSpPr>
      <xdr:spPr>
        <a:xfrm>
          <a:off x="94627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263880</xdr:rowOff>
    </xdr:to>
    <xdr:sp macro="" textlink="">
      <xdr:nvSpPr>
        <xdr:cNvPr id="1346" name="CustomShape 1">
          <a:extLst>
            <a:ext uri="{FF2B5EF4-FFF2-40B4-BE49-F238E27FC236}">
              <a16:creationId xmlns:a16="http://schemas.microsoft.com/office/drawing/2014/main" id="{00000000-0008-0000-0200-000042050000}"/>
            </a:ext>
          </a:extLst>
        </xdr:cNvPr>
        <xdr:cNvSpPr/>
      </xdr:nvSpPr>
      <xdr:spPr>
        <a:xfrm>
          <a:off x="94627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479</xdr:row>
      <xdr:rowOff>360</xdr:rowOff>
    </xdr:from>
    <xdr:to>
      <xdr:col>7</xdr:col>
      <xdr:colOff>223200</xdr:colOff>
      <xdr:row>479</xdr:row>
      <xdr:rowOff>263880</xdr:rowOff>
    </xdr:to>
    <xdr:sp macro="" textlink="">
      <xdr:nvSpPr>
        <xdr:cNvPr id="1347" name="CustomShape 1">
          <a:extLst>
            <a:ext uri="{FF2B5EF4-FFF2-40B4-BE49-F238E27FC236}">
              <a16:creationId xmlns:a16="http://schemas.microsoft.com/office/drawing/2014/main" id="{00000000-0008-0000-0200-000043050000}"/>
            </a:ext>
          </a:extLst>
        </xdr:cNvPr>
        <xdr:cNvSpPr/>
      </xdr:nvSpPr>
      <xdr:spPr>
        <a:xfrm>
          <a:off x="94627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479</xdr:row>
      <xdr:rowOff>360</xdr:rowOff>
    </xdr:from>
    <xdr:to>
      <xdr:col>7</xdr:col>
      <xdr:colOff>127800</xdr:colOff>
      <xdr:row>479</xdr:row>
      <xdr:rowOff>263880</xdr:rowOff>
    </xdr:to>
    <xdr:sp macro="" textlink="">
      <xdr:nvSpPr>
        <xdr:cNvPr id="1348" name="CustomShape 1">
          <a:extLst>
            <a:ext uri="{FF2B5EF4-FFF2-40B4-BE49-F238E27FC236}">
              <a16:creationId xmlns:a16="http://schemas.microsoft.com/office/drawing/2014/main" id="{00000000-0008-0000-0200-000044050000}"/>
            </a:ext>
          </a:extLst>
        </xdr:cNvPr>
        <xdr:cNvSpPr/>
      </xdr:nvSpPr>
      <xdr:spPr>
        <a:xfrm>
          <a:off x="93673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479</xdr:row>
      <xdr:rowOff>360</xdr:rowOff>
    </xdr:from>
    <xdr:to>
      <xdr:col>7</xdr:col>
      <xdr:colOff>127800</xdr:colOff>
      <xdr:row>479</xdr:row>
      <xdr:rowOff>263880</xdr:rowOff>
    </xdr:to>
    <xdr:sp macro="" textlink="">
      <xdr:nvSpPr>
        <xdr:cNvPr id="1349" name="CustomShape 1">
          <a:extLst>
            <a:ext uri="{FF2B5EF4-FFF2-40B4-BE49-F238E27FC236}">
              <a16:creationId xmlns:a16="http://schemas.microsoft.com/office/drawing/2014/main" id="{00000000-0008-0000-0200-000045050000}"/>
            </a:ext>
          </a:extLst>
        </xdr:cNvPr>
        <xdr:cNvSpPr/>
      </xdr:nvSpPr>
      <xdr:spPr>
        <a:xfrm>
          <a:off x="93673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479</xdr:row>
      <xdr:rowOff>360</xdr:rowOff>
    </xdr:from>
    <xdr:to>
      <xdr:col>7</xdr:col>
      <xdr:colOff>127800</xdr:colOff>
      <xdr:row>479</xdr:row>
      <xdr:rowOff>263880</xdr:rowOff>
    </xdr:to>
    <xdr:sp macro="" textlink="">
      <xdr:nvSpPr>
        <xdr:cNvPr id="1350" name="CustomShape 1">
          <a:extLst>
            <a:ext uri="{FF2B5EF4-FFF2-40B4-BE49-F238E27FC236}">
              <a16:creationId xmlns:a16="http://schemas.microsoft.com/office/drawing/2014/main" id="{00000000-0008-0000-0200-000046050000}"/>
            </a:ext>
          </a:extLst>
        </xdr:cNvPr>
        <xdr:cNvSpPr/>
      </xdr:nvSpPr>
      <xdr:spPr>
        <a:xfrm>
          <a:off x="93673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479</xdr:row>
      <xdr:rowOff>360</xdr:rowOff>
    </xdr:from>
    <xdr:to>
      <xdr:col>7</xdr:col>
      <xdr:colOff>127800</xdr:colOff>
      <xdr:row>479</xdr:row>
      <xdr:rowOff>263880</xdr:rowOff>
    </xdr:to>
    <xdr:sp macro="" textlink="">
      <xdr:nvSpPr>
        <xdr:cNvPr id="1351" name="CustomShape 1">
          <a:extLst>
            <a:ext uri="{FF2B5EF4-FFF2-40B4-BE49-F238E27FC236}">
              <a16:creationId xmlns:a16="http://schemas.microsoft.com/office/drawing/2014/main" id="{00000000-0008-0000-0200-000047050000}"/>
            </a:ext>
          </a:extLst>
        </xdr:cNvPr>
        <xdr:cNvSpPr/>
      </xdr:nvSpPr>
      <xdr:spPr>
        <a:xfrm>
          <a:off x="9367303" y="272497003"/>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263880</xdr:rowOff>
    </xdr:to>
    <xdr:sp macro="" textlink="">
      <xdr:nvSpPr>
        <xdr:cNvPr id="1352" name="CustomShape 1">
          <a:extLst>
            <a:ext uri="{FF2B5EF4-FFF2-40B4-BE49-F238E27FC236}">
              <a16:creationId xmlns:a16="http://schemas.microsoft.com/office/drawing/2014/main" id="{00000000-0008-0000-0200-000048050000}"/>
            </a:ext>
          </a:extLst>
        </xdr:cNvPr>
        <xdr:cNvSpPr/>
      </xdr:nvSpPr>
      <xdr:spPr>
        <a:xfrm>
          <a:off x="94627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263880</xdr:rowOff>
    </xdr:to>
    <xdr:sp macro="" textlink="">
      <xdr:nvSpPr>
        <xdr:cNvPr id="1353" name="CustomShape 1">
          <a:extLst>
            <a:ext uri="{FF2B5EF4-FFF2-40B4-BE49-F238E27FC236}">
              <a16:creationId xmlns:a16="http://schemas.microsoft.com/office/drawing/2014/main" id="{00000000-0008-0000-0200-000049050000}"/>
            </a:ext>
          </a:extLst>
        </xdr:cNvPr>
        <xdr:cNvSpPr/>
      </xdr:nvSpPr>
      <xdr:spPr>
        <a:xfrm>
          <a:off x="94627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263880</xdr:rowOff>
    </xdr:to>
    <xdr:sp macro="" textlink="">
      <xdr:nvSpPr>
        <xdr:cNvPr id="1354" name="CustomShape 1">
          <a:extLst>
            <a:ext uri="{FF2B5EF4-FFF2-40B4-BE49-F238E27FC236}">
              <a16:creationId xmlns:a16="http://schemas.microsoft.com/office/drawing/2014/main" id="{00000000-0008-0000-0200-00004A050000}"/>
            </a:ext>
          </a:extLst>
        </xdr:cNvPr>
        <xdr:cNvSpPr/>
      </xdr:nvSpPr>
      <xdr:spPr>
        <a:xfrm>
          <a:off x="94627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263880</xdr:rowOff>
    </xdr:to>
    <xdr:sp macro="" textlink="">
      <xdr:nvSpPr>
        <xdr:cNvPr id="1355" name="CustomShape 1">
          <a:extLst>
            <a:ext uri="{FF2B5EF4-FFF2-40B4-BE49-F238E27FC236}">
              <a16:creationId xmlns:a16="http://schemas.microsoft.com/office/drawing/2014/main" id="{00000000-0008-0000-0200-00004B050000}"/>
            </a:ext>
          </a:extLst>
        </xdr:cNvPr>
        <xdr:cNvSpPr/>
      </xdr:nvSpPr>
      <xdr:spPr>
        <a:xfrm>
          <a:off x="94627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263880</xdr:rowOff>
    </xdr:to>
    <xdr:sp macro="" textlink="">
      <xdr:nvSpPr>
        <xdr:cNvPr id="1356" name="CustomShape 1">
          <a:extLst>
            <a:ext uri="{FF2B5EF4-FFF2-40B4-BE49-F238E27FC236}">
              <a16:creationId xmlns:a16="http://schemas.microsoft.com/office/drawing/2014/main" id="{00000000-0008-0000-0200-00004C050000}"/>
            </a:ext>
          </a:extLst>
        </xdr:cNvPr>
        <xdr:cNvSpPr/>
      </xdr:nvSpPr>
      <xdr:spPr>
        <a:xfrm>
          <a:off x="94627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263880</xdr:rowOff>
    </xdr:to>
    <xdr:sp macro="" textlink="">
      <xdr:nvSpPr>
        <xdr:cNvPr id="1357" name="CustomShape 1">
          <a:extLst>
            <a:ext uri="{FF2B5EF4-FFF2-40B4-BE49-F238E27FC236}">
              <a16:creationId xmlns:a16="http://schemas.microsoft.com/office/drawing/2014/main" id="{00000000-0008-0000-0200-00004D050000}"/>
            </a:ext>
          </a:extLst>
        </xdr:cNvPr>
        <xdr:cNvSpPr/>
      </xdr:nvSpPr>
      <xdr:spPr>
        <a:xfrm>
          <a:off x="94627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263880</xdr:rowOff>
    </xdr:to>
    <xdr:sp macro="" textlink="">
      <xdr:nvSpPr>
        <xdr:cNvPr id="1358" name="CustomShape 1">
          <a:extLst>
            <a:ext uri="{FF2B5EF4-FFF2-40B4-BE49-F238E27FC236}">
              <a16:creationId xmlns:a16="http://schemas.microsoft.com/office/drawing/2014/main" id="{00000000-0008-0000-0200-00004E050000}"/>
            </a:ext>
          </a:extLst>
        </xdr:cNvPr>
        <xdr:cNvSpPr/>
      </xdr:nvSpPr>
      <xdr:spPr>
        <a:xfrm>
          <a:off x="94627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263880</xdr:rowOff>
    </xdr:to>
    <xdr:sp macro="" textlink="">
      <xdr:nvSpPr>
        <xdr:cNvPr id="1359" name="CustomShape 1">
          <a:extLst>
            <a:ext uri="{FF2B5EF4-FFF2-40B4-BE49-F238E27FC236}">
              <a16:creationId xmlns:a16="http://schemas.microsoft.com/office/drawing/2014/main" id="{00000000-0008-0000-0200-00004F050000}"/>
            </a:ext>
          </a:extLst>
        </xdr:cNvPr>
        <xdr:cNvSpPr/>
      </xdr:nvSpPr>
      <xdr:spPr>
        <a:xfrm>
          <a:off x="94627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263880</xdr:rowOff>
    </xdr:to>
    <xdr:sp macro="" textlink="">
      <xdr:nvSpPr>
        <xdr:cNvPr id="1360" name="CustomShape 1">
          <a:extLst>
            <a:ext uri="{FF2B5EF4-FFF2-40B4-BE49-F238E27FC236}">
              <a16:creationId xmlns:a16="http://schemas.microsoft.com/office/drawing/2014/main" id="{00000000-0008-0000-0200-000050050000}"/>
            </a:ext>
          </a:extLst>
        </xdr:cNvPr>
        <xdr:cNvSpPr/>
      </xdr:nvSpPr>
      <xdr:spPr>
        <a:xfrm>
          <a:off x="94627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263880</xdr:rowOff>
    </xdr:to>
    <xdr:sp macro="" textlink="">
      <xdr:nvSpPr>
        <xdr:cNvPr id="1361" name="CustomShape 1">
          <a:extLst>
            <a:ext uri="{FF2B5EF4-FFF2-40B4-BE49-F238E27FC236}">
              <a16:creationId xmlns:a16="http://schemas.microsoft.com/office/drawing/2014/main" id="{00000000-0008-0000-0200-000051050000}"/>
            </a:ext>
          </a:extLst>
        </xdr:cNvPr>
        <xdr:cNvSpPr/>
      </xdr:nvSpPr>
      <xdr:spPr>
        <a:xfrm>
          <a:off x="94627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263880</xdr:rowOff>
    </xdr:to>
    <xdr:sp macro="" textlink="">
      <xdr:nvSpPr>
        <xdr:cNvPr id="1362" name="CustomShape 1">
          <a:extLst>
            <a:ext uri="{FF2B5EF4-FFF2-40B4-BE49-F238E27FC236}">
              <a16:creationId xmlns:a16="http://schemas.microsoft.com/office/drawing/2014/main" id="{00000000-0008-0000-0200-000052050000}"/>
            </a:ext>
          </a:extLst>
        </xdr:cNvPr>
        <xdr:cNvSpPr/>
      </xdr:nvSpPr>
      <xdr:spPr>
        <a:xfrm>
          <a:off x="94627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263880</xdr:rowOff>
    </xdr:to>
    <xdr:sp macro="" textlink="">
      <xdr:nvSpPr>
        <xdr:cNvPr id="1363" name="CustomShape 1">
          <a:extLst>
            <a:ext uri="{FF2B5EF4-FFF2-40B4-BE49-F238E27FC236}">
              <a16:creationId xmlns:a16="http://schemas.microsoft.com/office/drawing/2014/main" id="{00000000-0008-0000-0200-000053050000}"/>
            </a:ext>
          </a:extLst>
        </xdr:cNvPr>
        <xdr:cNvSpPr/>
      </xdr:nvSpPr>
      <xdr:spPr>
        <a:xfrm>
          <a:off x="94627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263880</xdr:rowOff>
    </xdr:to>
    <xdr:sp macro="" textlink="">
      <xdr:nvSpPr>
        <xdr:cNvPr id="1364" name="CustomShape 1">
          <a:extLst>
            <a:ext uri="{FF2B5EF4-FFF2-40B4-BE49-F238E27FC236}">
              <a16:creationId xmlns:a16="http://schemas.microsoft.com/office/drawing/2014/main" id="{00000000-0008-0000-0200-000054050000}"/>
            </a:ext>
          </a:extLst>
        </xdr:cNvPr>
        <xdr:cNvSpPr/>
      </xdr:nvSpPr>
      <xdr:spPr>
        <a:xfrm>
          <a:off x="94627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263880</xdr:rowOff>
    </xdr:to>
    <xdr:sp macro="" textlink="">
      <xdr:nvSpPr>
        <xdr:cNvPr id="1365" name="CustomShape 1">
          <a:extLst>
            <a:ext uri="{FF2B5EF4-FFF2-40B4-BE49-F238E27FC236}">
              <a16:creationId xmlns:a16="http://schemas.microsoft.com/office/drawing/2014/main" id="{00000000-0008-0000-0200-000055050000}"/>
            </a:ext>
          </a:extLst>
        </xdr:cNvPr>
        <xdr:cNvSpPr/>
      </xdr:nvSpPr>
      <xdr:spPr>
        <a:xfrm>
          <a:off x="94627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263880</xdr:rowOff>
    </xdr:to>
    <xdr:sp macro="" textlink="">
      <xdr:nvSpPr>
        <xdr:cNvPr id="1366" name="CustomShape 1">
          <a:extLst>
            <a:ext uri="{FF2B5EF4-FFF2-40B4-BE49-F238E27FC236}">
              <a16:creationId xmlns:a16="http://schemas.microsoft.com/office/drawing/2014/main" id="{00000000-0008-0000-0200-000056050000}"/>
            </a:ext>
          </a:extLst>
        </xdr:cNvPr>
        <xdr:cNvSpPr/>
      </xdr:nvSpPr>
      <xdr:spPr>
        <a:xfrm>
          <a:off x="94627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263880</xdr:rowOff>
    </xdr:to>
    <xdr:sp macro="" textlink="">
      <xdr:nvSpPr>
        <xdr:cNvPr id="1367" name="CustomShape 1">
          <a:extLst>
            <a:ext uri="{FF2B5EF4-FFF2-40B4-BE49-F238E27FC236}">
              <a16:creationId xmlns:a16="http://schemas.microsoft.com/office/drawing/2014/main" id="{00000000-0008-0000-0200-000057050000}"/>
            </a:ext>
          </a:extLst>
        </xdr:cNvPr>
        <xdr:cNvSpPr/>
      </xdr:nvSpPr>
      <xdr:spPr>
        <a:xfrm>
          <a:off x="94627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263880</xdr:rowOff>
    </xdr:to>
    <xdr:sp macro="" textlink="">
      <xdr:nvSpPr>
        <xdr:cNvPr id="1368" name="CustomShape 1">
          <a:extLst>
            <a:ext uri="{FF2B5EF4-FFF2-40B4-BE49-F238E27FC236}">
              <a16:creationId xmlns:a16="http://schemas.microsoft.com/office/drawing/2014/main" id="{00000000-0008-0000-0200-000058050000}"/>
            </a:ext>
          </a:extLst>
        </xdr:cNvPr>
        <xdr:cNvSpPr/>
      </xdr:nvSpPr>
      <xdr:spPr>
        <a:xfrm>
          <a:off x="94627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263880</xdr:rowOff>
    </xdr:to>
    <xdr:sp macro="" textlink="">
      <xdr:nvSpPr>
        <xdr:cNvPr id="1369" name="CustomShape 1">
          <a:extLst>
            <a:ext uri="{FF2B5EF4-FFF2-40B4-BE49-F238E27FC236}">
              <a16:creationId xmlns:a16="http://schemas.microsoft.com/office/drawing/2014/main" id="{00000000-0008-0000-0200-000059050000}"/>
            </a:ext>
          </a:extLst>
        </xdr:cNvPr>
        <xdr:cNvSpPr/>
      </xdr:nvSpPr>
      <xdr:spPr>
        <a:xfrm>
          <a:off x="94627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263880</xdr:rowOff>
    </xdr:to>
    <xdr:sp macro="" textlink="">
      <xdr:nvSpPr>
        <xdr:cNvPr id="1370" name="CustomShape 1">
          <a:extLst>
            <a:ext uri="{FF2B5EF4-FFF2-40B4-BE49-F238E27FC236}">
              <a16:creationId xmlns:a16="http://schemas.microsoft.com/office/drawing/2014/main" id="{00000000-0008-0000-0200-00005A050000}"/>
            </a:ext>
          </a:extLst>
        </xdr:cNvPr>
        <xdr:cNvSpPr/>
      </xdr:nvSpPr>
      <xdr:spPr>
        <a:xfrm>
          <a:off x="94627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263880</xdr:rowOff>
    </xdr:to>
    <xdr:sp macro="" textlink="">
      <xdr:nvSpPr>
        <xdr:cNvPr id="1371" name="CustomShape 1">
          <a:extLst>
            <a:ext uri="{FF2B5EF4-FFF2-40B4-BE49-F238E27FC236}">
              <a16:creationId xmlns:a16="http://schemas.microsoft.com/office/drawing/2014/main" id="{00000000-0008-0000-0200-00005B050000}"/>
            </a:ext>
          </a:extLst>
        </xdr:cNvPr>
        <xdr:cNvSpPr/>
      </xdr:nvSpPr>
      <xdr:spPr>
        <a:xfrm>
          <a:off x="94627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263880</xdr:rowOff>
    </xdr:to>
    <xdr:sp macro="" textlink="">
      <xdr:nvSpPr>
        <xdr:cNvPr id="1372" name="CustomShape 1">
          <a:extLst>
            <a:ext uri="{FF2B5EF4-FFF2-40B4-BE49-F238E27FC236}">
              <a16:creationId xmlns:a16="http://schemas.microsoft.com/office/drawing/2014/main" id="{00000000-0008-0000-0200-00005C050000}"/>
            </a:ext>
          </a:extLst>
        </xdr:cNvPr>
        <xdr:cNvSpPr/>
      </xdr:nvSpPr>
      <xdr:spPr>
        <a:xfrm>
          <a:off x="94627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263880</xdr:rowOff>
    </xdr:to>
    <xdr:sp macro="" textlink="">
      <xdr:nvSpPr>
        <xdr:cNvPr id="1373" name="CustomShape 1">
          <a:extLst>
            <a:ext uri="{FF2B5EF4-FFF2-40B4-BE49-F238E27FC236}">
              <a16:creationId xmlns:a16="http://schemas.microsoft.com/office/drawing/2014/main" id="{00000000-0008-0000-0200-00005D050000}"/>
            </a:ext>
          </a:extLst>
        </xdr:cNvPr>
        <xdr:cNvSpPr/>
      </xdr:nvSpPr>
      <xdr:spPr>
        <a:xfrm>
          <a:off x="94627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263880</xdr:rowOff>
    </xdr:to>
    <xdr:sp macro="" textlink="">
      <xdr:nvSpPr>
        <xdr:cNvPr id="1374" name="CustomShape 1">
          <a:extLst>
            <a:ext uri="{FF2B5EF4-FFF2-40B4-BE49-F238E27FC236}">
              <a16:creationId xmlns:a16="http://schemas.microsoft.com/office/drawing/2014/main" id="{00000000-0008-0000-0200-00005E050000}"/>
            </a:ext>
          </a:extLst>
        </xdr:cNvPr>
        <xdr:cNvSpPr/>
      </xdr:nvSpPr>
      <xdr:spPr>
        <a:xfrm>
          <a:off x="94627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263880</xdr:rowOff>
    </xdr:to>
    <xdr:sp macro="" textlink="">
      <xdr:nvSpPr>
        <xdr:cNvPr id="1375" name="CustomShape 1">
          <a:extLst>
            <a:ext uri="{FF2B5EF4-FFF2-40B4-BE49-F238E27FC236}">
              <a16:creationId xmlns:a16="http://schemas.microsoft.com/office/drawing/2014/main" id="{00000000-0008-0000-0200-00005F050000}"/>
            </a:ext>
          </a:extLst>
        </xdr:cNvPr>
        <xdr:cNvSpPr/>
      </xdr:nvSpPr>
      <xdr:spPr>
        <a:xfrm>
          <a:off x="94627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263880</xdr:rowOff>
    </xdr:to>
    <xdr:sp macro="" textlink="">
      <xdr:nvSpPr>
        <xdr:cNvPr id="1376" name="CustomShape 1">
          <a:extLst>
            <a:ext uri="{FF2B5EF4-FFF2-40B4-BE49-F238E27FC236}">
              <a16:creationId xmlns:a16="http://schemas.microsoft.com/office/drawing/2014/main" id="{00000000-0008-0000-0200-000060050000}"/>
            </a:ext>
          </a:extLst>
        </xdr:cNvPr>
        <xdr:cNvSpPr/>
      </xdr:nvSpPr>
      <xdr:spPr>
        <a:xfrm>
          <a:off x="94627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263880</xdr:rowOff>
    </xdr:to>
    <xdr:sp macro="" textlink="">
      <xdr:nvSpPr>
        <xdr:cNvPr id="1377" name="CustomShape 1">
          <a:extLst>
            <a:ext uri="{FF2B5EF4-FFF2-40B4-BE49-F238E27FC236}">
              <a16:creationId xmlns:a16="http://schemas.microsoft.com/office/drawing/2014/main" id="{00000000-0008-0000-0200-000061050000}"/>
            </a:ext>
          </a:extLst>
        </xdr:cNvPr>
        <xdr:cNvSpPr/>
      </xdr:nvSpPr>
      <xdr:spPr>
        <a:xfrm>
          <a:off x="94627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263880</xdr:rowOff>
    </xdr:to>
    <xdr:sp macro="" textlink="">
      <xdr:nvSpPr>
        <xdr:cNvPr id="1378" name="CustomShape 1">
          <a:extLst>
            <a:ext uri="{FF2B5EF4-FFF2-40B4-BE49-F238E27FC236}">
              <a16:creationId xmlns:a16="http://schemas.microsoft.com/office/drawing/2014/main" id="{00000000-0008-0000-0200-000062050000}"/>
            </a:ext>
          </a:extLst>
        </xdr:cNvPr>
        <xdr:cNvSpPr/>
      </xdr:nvSpPr>
      <xdr:spPr>
        <a:xfrm>
          <a:off x="94627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263880</xdr:rowOff>
    </xdr:to>
    <xdr:sp macro="" textlink="">
      <xdr:nvSpPr>
        <xdr:cNvPr id="1379" name="CustomShape 1">
          <a:extLst>
            <a:ext uri="{FF2B5EF4-FFF2-40B4-BE49-F238E27FC236}">
              <a16:creationId xmlns:a16="http://schemas.microsoft.com/office/drawing/2014/main" id="{00000000-0008-0000-0200-000063050000}"/>
            </a:ext>
          </a:extLst>
        </xdr:cNvPr>
        <xdr:cNvSpPr/>
      </xdr:nvSpPr>
      <xdr:spPr>
        <a:xfrm>
          <a:off x="94627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270720</xdr:rowOff>
    </xdr:to>
    <xdr:sp macro="" textlink="">
      <xdr:nvSpPr>
        <xdr:cNvPr id="1380" name="CustomShape 1">
          <a:extLst>
            <a:ext uri="{FF2B5EF4-FFF2-40B4-BE49-F238E27FC236}">
              <a16:creationId xmlns:a16="http://schemas.microsoft.com/office/drawing/2014/main" id="{00000000-0008-0000-0200-000064050000}"/>
            </a:ext>
          </a:extLst>
        </xdr:cNvPr>
        <xdr:cNvSpPr/>
      </xdr:nvSpPr>
      <xdr:spPr>
        <a:xfrm>
          <a:off x="9462703" y="283940610"/>
          <a:ext cx="1251604"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263880</xdr:rowOff>
    </xdr:to>
    <xdr:sp macro="" textlink="">
      <xdr:nvSpPr>
        <xdr:cNvPr id="1381" name="CustomShape 1">
          <a:extLst>
            <a:ext uri="{FF2B5EF4-FFF2-40B4-BE49-F238E27FC236}">
              <a16:creationId xmlns:a16="http://schemas.microsoft.com/office/drawing/2014/main" id="{00000000-0008-0000-0200-000065050000}"/>
            </a:ext>
          </a:extLst>
        </xdr:cNvPr>
        <xdr:cNvSpPr/>
      </xdr:nvSpPr>
      <xdr:spPr>
        <a:xfrm>
          <a:off x="94627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263880</xdr:rowOff>
    </xdr:to>
    <xdr:sp macro="" textlink="">
      <xdr:nvSpPr>
        <xdr:cNvPr id="1382" name="CustomShape 1">
          <a:extLst>
            <a:ext uri="{FF2B5EF4-FFF2-40B4-BE49-F238E27FC236}">
              <a16:creationId xmlns:a16="http://schemas.microsoft.com/office/drawing/2014/main" id="{00000000-0008-0000-0200-000066050000}"/>
            </a:ext>
          </a:extLst>
        </xdr:cNvPr>
        <xdr:cNvSpPr/>
      </xdr:nvSpPr>
      <xdr:spPr>
        <a:xfrm>
          <a:off x="94627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270720</xdr:rowOff>
    </xdr:to>
    <xdr:sp macro="" textlink="">
      <xdr:nvSpPr>
        <xdr:cNvPr id="1383" name="CustomShape 1">
          <a:extLst>
            <a:ext uri="{FF2B5EF4-FFF2-40B4-BE49-F238E27FC236}">
              <a16:creationId xmlns:a16="http://schemas.microsoft.com/office/drawing/2014/main" id="{00000000-0008-0000-0200-000067050000}"/>
            </a:ext>
          </a:extLst>
        </xdr:cNvPr>
        <xdr:cNvSpPr/>
      </xdr:nvSpPr>
      <xdr:spPr>
        <a:xfrm>
          <a:off x="9462703" y="283940610"/>
          <a:ext cx="1251604"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263880</xdr:rowOff>
    </xdr:to>
    <xdr:sp macro="" textlink="">
      <xdr:nvSpPr>
        <xdr:cNvPr id="1384" name="CustomShape 1">
          <a:extLst>
            <a:ext uri="{FF2B5EF4-FFF2-40B4-BE49-F238E27FC236}">
              <a16:creationId xmlns:a16="http://schemas.microsoft.com/office/drawing/2014/main" id="{00000000-0008-0000-0200-000068050000}"/>
            </a:ext>
          </a:extLst>
        </xdr:cNvPr>
        <xdr:cNvSpPr/>
      </xdr:nvSpPr>
      <xdr:spPr>
        <a:xfrm>
          <a:off x="94627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263880</xdr:rowOff>
    </xdr:to>
    <xdr:sp macro="" textlink="">
      <xdr:nvSpPr>
        <xdr:cNvPr id="1385" name="CustomShape 1">
          <a:extLst>
            <a:ext uri="{FF2B5EF4-FFF2-40B4-BE49-F238E27FC236}">
              <a16:creationId xmlns:a16="http://schemas.microsoft.com/office/drawing/2014/main" id="{00000000-0008-0000-0200-000069050000}"/>
            </a:ext>
          </a:extLst>
        </xdr:cNvPr>
        <xdr:cNvSpPr/>
      </xdr:nvSpPr>
      <xdr:spPr>
        <a:xfrm>
          <a:off x="94627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263880</xdr:rowOff>
    </xdr:to>
    <xdr:sp macro="" textlink="">
      <xdr:nvSpPr>
        <xdr:cNvPr id="1386" name="CustomShape 1">
          <a:extLst>
            <a:ext uri="{FF2B5EF4-FFF2-40B4-BE49-F238E27FC236}">
              <a16:creationId xmlns:a16="http://schemas.microsoft.com/office/drawing/2014/main" id="{00000000-0008-0000-0200-00006A050000}"/>
            </a:ext>
          </a:extLst>
        </xdr:cNvPr>
        <xdr:cNvSpPr/>
      </xdr:nvSpPr>
      <xdr:spPr>
        <a:xfrm>
          <a:off x="94627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263880</xdr:rowOff>
    </xdr:to>
    <xdr:sp macro="" textlink="">
      <xdr:nvSpPr>
        <xdr:cNvPr id="1387" name="CustomShape 1">
          <a:extLst>
            <a:ext uri="{FF2B5EF4-FFF2-40B4-BE49-F238E27FC236}">
              <a16:creationId xmlns:a16="http://schemas.microsoft.com/office/drawing/2014/main" id="{00000000-0008-0000-0200-00006B050000}"/>
            </a:ext>
          </a:extLst>
        </xdr:cNvPr>
        <xdr:cNvSpPr/>
      </xdr:nvSpPr>
      <xdr:spPr>
        <a:xfrm>
          <a:off x="94627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263880</xdr:rowOff>
    </xdr:to>
    <xdr:sp macro="" textlink="">
      <xdr:nvSpPr>
        <xdr:cNvPr id="1388" name="CustomShape 1">
          <a:extLst>
            <a:ext uri="{FF2B5EF4-FFF2-40B4-BE49-F238E27FC236}">
              <a16:creationId xmlns:a16="http://schemas.microsoft.com/office/drawing/2014/main" id="{00000000-0008-0000-0200-00006C050000}"/>
            </a:ext>
          </a:extLst>
        </xdr:cNvPr>
        <xdr:cNvSpPr/>
      </xdr:nvSpPr>
      <xdr:spPr>
        <a:xfrm>
          <a:off x="94627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263880</xdr:rowOff>
    </xdr:to>
    <xdr:sp macro="" textlink="">
      <xdr:nvSpPr>
        <xdr:cNvPr id="1389" name="CustomShape 1">
          <a:extLst>
            <a:ext uri="{FF2B5EF4-FFF2-40B4-BE49-F238E27FC236}">
              <a16:creationId xmlns:a16="http://schemas.microsoft.com/office/drawing/2014/main" id="{00000000-0008-0000-0200-00006D050000}"/>
            </a:ext>
          </a:extLst>
        </xdr:cNvPr>
        <xdr:cNvSpPr/>
      </xdr:nvSpPr>
      <xdr:spPr>
        <a:xfrm>
          <a:off x="94627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263880</xdr:rowOff>
    </xdr:to>
    <xdr:sp macro="" textlink="">
      <xdr:nvSpPr>
        <xdr:cNvPr id="1390" name="CustomShape 1">
          <a:extLst>
            <a:ext uri="{FF2B5EF4-FFF2-40B4-BE49-F238E27FC236}">
              <a16:creationId xmlns:a16="http://schemas.microsoft.com/office/drawing/2014/main" id="{00000000-0008-0000-0200-00006E050000}"/>
            </a:ext>
          </a:extLst>
        </xdr:cNvPr>
        <xdr:cNvSpPr/>
      </xdr:nvSpPr>
      <xdr:spPr>
        <a:xfrm>
          <a:off x="94627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263880</xdr:rowOff>
    </xdr:to>
    <xdr:sp macro="" textlink="">
      <xdr:nvSpPr>
        <xdr:cNvPr id="1391" name="CustomShape 1">
          <a:extLst>
            <a:ext uri="{FF2B5EF4-FFF2-40B4-BE49-F238E27FC236}">
              <a16:creationId xmlns:a16="http://schemas.microsoft.com/office/drawing/2014/main" id="{00000000-0008-0000-0200-00006F050000}"/>
            </a:ext>
          </a:extLst>
        </xdr:cNvPr>
        <xdr:cNvSpPr/>
      </xdr:nvSpPr>
      <xdr:spPr>
        <a:xfrm>
          <a:off x="94627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270720</xdr:rowOff>
    </xdr:to>
    <xdr:sp macro="" textlink="">
      <xdr:nvSpPr>
        <xdr:cNvPr id="1392" name="CustomShape 1">
          <a:extLst>
            <a:ext uri="{FF2B5EF4-FFF2-40B4-BE49-F238E27FC236}">
              <a16:creationId xmlns:a16="http://schemas.microsoft.com/office/drawing/2014/main" id="{00000000-0008-0000-0200-000070050000}"/>
            </a:ext>
          </a:extLst>
        </xdr:cNvPr>
        <xdr:cNvSpPr/>
      </xdr:nvSpPr>
      <xdr:spPr>
        <a:xfrm>
          <a:off x="9462703" y="283940610"/>
          <a:ext cx="1251604"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263880</xdr:rowOff>
    </xdr:to>
    <xdr:sp macro="" textlink="">
      <xdr:nvSpPr>
        <xdr:cNvPr id="1393" name="CustomShape 1">
          <a:extLst>
            <a:ext uri="{FF2B5EF4-FFF2-40B4-BE49-F238E27FC236}">
              <a16:creationId xmlns:a16="http://schemas.microsoft.com/office/drawing/2014/main" id="{00000000-0008-0000-0200-000071050000}"/>
            </a:ext>
          </a:extLst>
        </xdr:cNvPr>
        <xdr:cNvSpPr/>
      </xdr:nvSpPr>
      <xdr:spPr>
        <a:xfrm>
          <a:off x="94627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263880</xdr:rowOff>
    </xdr:to>
    <xdr:sp macro="" textlink="">
      <xdr:nvSpPr>
        <xdr:cNvPr id="1394" name="CustomShape 1">
          <a:extLst>
            <a:ext uri="{FF2B5EF4-FFF2-40B4-BE49-F238E27FC236}">
              <a16:creationId xmlns:a16="http://schemas.microsoft.com/office/drawing/2014/main" id="{00000000-0008-0000-0200-000072050000}"/>
            </a:ext>
          </a:extLst>
        </xdr:cNvPr>
        <xdr:cNvSpPr/>
      </xdr:nvSpPr>
      <xdr:spPr>
        <a:xfrm>
          <a:off x="94627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263880</xdr:rowOff>
    </xdr:to>
    <xdr:sp macro="" textlink="">
      <xdr:nvSpPr>
        <xdr:cNvPr id="1395" name="CustomShape 1">
          <a:extLst>
            <a:ext uri="{FF2B5EF4-FFF2-40B4-BE49-F238E27FC236}">
              <a16:creationId xmlns:a16="http://schemas.microsoft.com/office/drawing/2014/main" id="{00000000-0008-0000-0200-000073050000}"/>
            </a:ext>
          </a:extLst>
        </xdr:cNvPr>
        <xdr:cNvSpPr/>
      </xdr:nvSpPr>
      <xdr:spPr>
        <a:xfrm>
          <a:off x="94627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263880</xdr:rowOff>
    </xdr:to>
    <xdr:sp macro="" textlink="">
      <xdr:nvSpPr>
        <xdr:cNvPr id="1396" name="CustomShape 1">
          <a:extLst>
            <a:ext uri="{FF2B5EF4-FFF2-40B4-BE49-F238E27FC236}">
              <a16:creationId xmlns:a16="http://schemas.microsoft.com/office/drawing/2014/main" id="{00000000-0008-0000-0200-000074050000}"/>
            </a:ext>
          </a:extLst>
        </xdr:cNvPr>
        <xdr:cNvSpPr/>
      </xdr:nvSpPr>
      <xdr:spPr>
        <a:xfrm>
          <a:off x="94627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496</xdr:row>
      <xdr:rowOff>360</xdr:rowOff>
    </xdr:from>
    <xdr:to>
      <xdr:col>7</xdr:col>
      <xdr:colOff>223200</xdr:colOff>
      <xdr:row>496</xdr:row>
      <xdr:rowOff>263880</xdr:rowOff>
    </xdr:to>
    <xdr:sp macro="" textlink="">
      <xdr:nvSpPr>
        <xdr:cNvPr id="1397" name="CustomShape 1">
          <a:extLst>
            <a:ext uri="{FF2B5EF4-FFF2-40B4-BE49-F238E27FC236}">
              <a16:creationId xmlns:a16="http://schemas.microsoft.com/office/drawing/2014/main" id="{00000000-0008-0000-0200-000075050000}"/>
            </a:ext>
          </a:extLst>
        </xdr:cNvPr>
        <xdr:cNvSpPr/>
      </xdr:nvSpPr>
      <xdr:spPr>
        <a:xfrm>
          <a:off x="94627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496</xdr:row>
      <xdr:rowOff>360</xdr:rowOff>
    </xdr:from>
    <xdr:to>
      <xdr:col>7</xdr:col>
      <xdr:colOff>127800</xdr:colOff>
      <xdr:row>496</xdr:row>
      <xdr:rowOff>263880</xdr:rowOff>
    </xdr:to>
    <xdr:sp macro="" textlink="">
      <xdr:nvSpPr>
        <xdr:cNvPr id="1398" name="CustomShape 1">
          <a:extLst>
            <a:ext uri="{FF2B5EF4-FFF2-40B4-BE49-F238E27FC236}">
              <a16:creationId xmlns:a16="http://schemas.microsoft.com/office/drawing/2014/main" id="{00000000-0008-0000-0200-000076050000}"/>
            </a:ext>
          </a:extLst>
        </xdr:cNvPr>
        <xdr:cNvSpPr/>
      </xdr:nvSpPr>
      <xdr:spPr>
        <a:xfrm>
          <a:off x="93673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496</xdr:row>
      <xdr:rowOff>360</xdr:rowOff>
    </xdr:from>
    <xdr:to>
      <xdr:col>7</xdr:col>
      <xdr:colOff>127800</xdr:colOff>
      <xdr:row>496</xdr:row>
      <xdr:rowOff>263880</xdr:rowOff>
    </xdr:to>
    <xdr:sp macro="" textlink="">
      <xdr:nvSpPr>
        <xdr:cNvPr id="1399" name="CustomShape 1">
          <a:extLst>
            <a:ext uri="{FF2B5EF4-FFF2-40B4-BE49-F238E27FC236}">
              <a16:creationId xmlns:a16="http://schemas.microsoft.com/office/drawing/2014/main" id="{00000000-0008-0000-0200-000077050000}"/>
            </a:ext>
          </a:extLst>
        </xdr:cNvPr>
        <xdr:cNvSpPr/>
      </xdr:nvSpPr>
      <xdr:spPr>
        <a:xfrm>
          <a:off x="93673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496</xdr:row>
      <xdr:rowOff>360</xdr:rowOff>
    </xdr:from>
    <xdr:to>
      <xdr:col>7</xdr:col>
      <xdr:colOff>127800</xdr:colOff>
      <xdr:row>496</xdr:row>
      <xdr:rowOff>263880</xdr:rowOff>
    </xdr:to>
    <xdr:sp macro="" textlink="">
      <xdr:nvSpPr>
        <xdr:cNvPr id="1400" name="CustomShape 1">
          <a:extLst>
            <a:ext uri="{FF2B5EF4-FFF2-40B4-BE49-F238E27FC236}">
              <a16:creationId xmlns:a16="http://schemas.microsoft.com/office/drawing/2014/main" id="{00000000-0008-0000-0200-000078050000}"/>
            </a:ext>
          </a:extLst>
        </xdr:cNvPr>
        <xdr:cNvSpPr/>
      </xdr:nvSpPr>
      <xdr:spPr>
        <a:xfrm>
          <a:off x="93673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496</xdr:row>
      <xdr:rowOff>360</xdr:rowOff>
    </xdr:from>
    <xdr:to>
      <xdr:col>7</xdr:col>
      <xdr:colOff>127800</xdr:colOff>
      <xdr:row>496</xdr:row>
      <xdr:rowOff>263880</xdr:rowOff>
    </xdr:to>
    <xdr:sp macro="" textlink="">
      <xdr:nvSpPr>
        <xdr:cNvPr id="1401" name="CustomShape 1">
          <a:extLst>
            <a:ext uri="{FF2B5EF4-FFF2-40B4-BE49-F238E27FC236}">
              <a16:creationId xmlns:a16="http://schemas.microsoft.com/office/drawing/2014/main" id="{00000000-0008-0000-0200-000079050000}"/>
            </a:ext>
          </a:extLst>
        </xdr:cNvPr>
        <xdr:cNvSpPr/>
      </xdr:nvSpPr>
      <xdr:spPr>
        <a:xfrm>
          <a:off x="9367303" y="283940610"/>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263880</xdr:rowOff>
    </xdr:to>
    <xdr:sp macro="" textlink="">
      <xdr:nvSpPr>
        <xdr:cNvPr id="1402" name="CustomShape 1">
          <a:extLst>
            <a:ext uri="{FF2B5EF4-FFF2-40B4-BE49-F238E27FC236}">
              <a16:creationId xmlns:a16="http://schemas.microsoft.com/office/drawing/2014/main" id="{00000000-0008-0000-0200-00007A050000}"/>
            </a:ext>
          </a:extLst>
        </xdr:cNvPr>
        <xdr:cNvSpPr/>
      </xdr:nvSpPr>
      <xdr:spPr>
        <a:xfrm>
          <a:off x="94627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263880</xdr:rowOff>
    </xdr:to>
    <xdr:sp macro="" textlink="">
      <xdr:nvSpPr>
        <xdr:cNvPr id="1403" name="CustomShape 1">
          <a:extLst>
            <a:ext uri="{FF2B5EF4-FFF2-40B4-BE49-F238E27FC236}">
              <a16:creationId xmlns:a16="http://schemas.microsoft.com/office/drawing/2014/main" id="{00000000-0008-0000-0200-00007B050000}"/>
            </a:ext>
          </a:extLst>
        </xdr:cNvPr>
        <xdr:cNvSpPr/>
      </xdr:nvSpPr>
      <xdr:spPr>
        <a:xfrm>
          <a:off x="94627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263880</xdr:rowOff>
    </xdr:to>
    <xdr:sp macro="" textlink="">
      <xdr:nvSpPr>
        <xdr:cNvPr id="1404" name="CustomShape 1">
          <a:extLst>
            <a:ext uri="{FF2B5EF4-FFF2-40B4-BE49-F238E27FC236}">
              <a16:creationId xmlns:a16="http://schemas.microsoft.com/office/drawing/2014/main" id="{00000000-0008-0000-0200-00007C050000}"/>
            </a:ext>
          </a:extLst>
        </xdr:cNvPr>
        <xdr:cNvSpPr/>
      </xdr:nvSpPr>
      <xdr:spPr>
        <a:xfrm>
          <a:off x="94627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263880</xdr:rowOff>
    </xdr:to>
    <xdr:sp macro="" textlink="">
      <xdr:nvSpPr>
        <xdr:cNvPr id="1405" name="CustomShape 1">
          <a:extLst>
            <a:ext uri="{FF2B5EF4-FFF2-40B4-BE49-F238E27FC236}">
              <a16:creationId xmlns:a16="http://schemas.microsoft.com/office/drawing/2014/main" id="{00000000-0008-0000-0200-00007D050000}"/>
            </a:ext>
          </a:extLst>
        </xdr:cNvPr>
        <xdr:cNvSpPr/>
      </xdr:nvSpPr>
      <xdr:spPr>
        <a:xfrm>
          <a:off x="94627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263880</xdr:rowOff>
    </xdr:to>
    <xdr:sp macro="" textlink="">
      <xdr:nvSpPr>
        <xdr:cNvPr id="1406" name="CustomShape 1">
          <a:extLst>
            <a:ext uri="{FF2B5EF4-FFF2-40B4-BE49-F238E27FC236}">
              <a16:creationId xmlns:a16="http://schemas.microsoft.com/office/drawing/2014/main" id="{00000000-0008-0000-0200-00007E050000}"/>
            </a:ext>
          </a:extLst>
        </xdr:cNvPr>
        <xdr:cNvSpPr/>
      </xdr:nvSpPr>
      <xdr:spPr>
        <a:xfrm>
          <a:off x="94627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263880</xdr:rowOff>
    </xdr:to>
    <xdr:sp macro="" textlink="">
      <xdr:nvSpPr>
        <xdr:cNvPr id="1407" name="CustomShape 1">
          <a:extLst>
            <a:ext uri="{FF2B5EF4-FFF2-40B4-BE49-F238E27FC236}">
              <a16:creationId xmlns:a16="http://schemas.microsoft.com/office/drawing/2014/main" id="{00000000-0008-0000-0200-00007F050000}"/>
            </a:ext>
          </a:extLst>
        </xdr:cNvPr>
        <xdr:cNvSpPr/>
      </xdr:nvSpPr>
      <xdr:spPr>
        <a:xfrm>
          <a:off x="94627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263880</xdr:rowOff>
    </xdr:to>
    <xdr:sp macro="" textlink="">
      <xdr:nvSpPr>
        <xdr:cNvPr id="1408" name="CustomShape 1">
          <a:extLst>
            <a:ext uri="{FF2B5EF4-FFF2-40B4-BE49-F238E27FC236}">
              <a16:creationId xmlns:a16="http://schemas.microsoft.com/office/drawing/2014/main" id="{00000000-0008-0000-0200-000080050000}"/>
            </a:ext>
          </a:extLst>
        </xdr:cNvPr>
        <xdr:cNvSpPr/>
      </xdr:nvSpPr>
      <xdr:spPr>
        <a:xfrm>
          <a:off x="94627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263880</xdr:rowOff>
    </xdr:to>
    <xdr:sp macro="" textlink="">
      <xdr:nvSpPr>
        <xdr:cNvPr id="1409" name="CustomShape 1">
          <a:extLst>
            <a:ext uri="{FF2B5EF4-FFF2-40B4-BE49-F238E27FC236}">
              <a16:creationId xmlns:a16="http://schemas.microsoft.com/office/drawing/2014/main" id="{00000000-0008-0000-0200-000081050000}"/>
            </a:ext>
          </a:extLst>
        </xdr:cNvPr>
        <xdr:cNvSpPr/>
      </xdr:nvSpPr>
      <xdr:spPr>
        <a:xfrm>
          <a:off x="94627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263880</xdr:rowOff>
    </xdr:to>
    <xdr:sp macro="" textlink="">
      <xdr:nvSpPr>
        <xdr:cNvPr id="1410" name="CustomShape 1">
          <a:extLst>
            <a:ext uri="{FF2B5EF4-FFF2-40B4-BE49-F238E27FC236}">
              <a16:creationId xmlns:a16="http://schemas.microsoft.com/office/drawing/2014/main" id="{00000000-0008-0000-0200-000082050000}"/>
            </a:ext>
          </a:extLst>
        </xdr:cNvPr>
        <xdr:cNvSpPr/>
      </xdr:nvSpPr>
      <xdr:spPr>
        <a:xfrm>
          <a:off x="94627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263880</xdr:rowOff>
    </xdr:to>
    <xdr:sp macro="" textlink="">
      <xdr:nvSpPr>
        <xdr:cNvPr id="1411" name="CustomShape 1">
          <a:extLst>
            <a:ext uri="{FF2B5EF4-FFF2-40B4-BE49-F238E27FC236}">
              <a16:creationId xmlns:a16="http://schemas.microsoft.com/office/drawing/2014/main" id="{00000000-0008-0000-0200-000083050000}"/>
            </a:ext>
          </a:extLst>
        </xdr:cNvPr>
        <xdr:cNvSpPr/>
      </xdr:nvSpPr>
      <xdr:spPr>
        <a:xfrm>
          <a:off x="94627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263880</xdr:rowOff>
    </xdr:to>
    <xdr:sp macro="" textlink="">
      <xdr:nvSpPr>
        <xdr:cNvPr id="1412" name="CustomShape 1">
          <a:extLst>
            <a:ext uri="{FF2B5EF4-FFF2-40B4-BE49-F238E27FC236}">
              <a16:creationId xmlns:a16="http://schemas.microsoft.com/office/drawing/2014/main" id="{00000000-0008-0000-0200-000084050000}"/>
            </a:ext>
          </a:extLst>
        </xdr:cNvPr>
        <xdr:cNvSpPr/>
      </xdr:nvSpPr>
      <xdr:spPr>
        <a:xfrm>
          <a:off x="94627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263880</xdr:rowOff>
    </xdr:to>
    <xdr:sp macro="" textlink="">
      <xdr:nvSpPr>
        <xdr:cNvPr id="1413" name="CustomShape 1">
          <a:extLst>
            <a:ext uri="{FF2B5EF4-FFF2-40B4-BE49-F238E27FC236}">
              <a16:creationId xmlns:a16="http://schemas.microsoft.com/office/drawing/2014/main" id="{00000000-0008-0000-0200-000085050000}"/>
            </a:ext>
          </a:extLst>
        </xdr:cNvPr>
        <xdr:cNvSpPr/>
      </xdr:nvSpPr>
      <xdr:spPr>
        <a:xfrm>
          <a:off x="94627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263880</xdr:rowOff>
    </xdr:to>
    <xdr:sp macro="" textlink="">
      <xdr:nvSpPr>
        <xdr:cNvPr id="1414" name="CustomShape 1">
          <a:extLst>
            <a:ext uri="{FF2B5EF4-FFF2-40B4-BE49-F238E27FC236}">
              <a16:creationId xmlns:a16="http://schemas.microsoft.com/office/drawing/2014/main" id="{00000000-0008-0000-0200-000086050000}"/>
            </a:ext>
          </a:extLst>
        </xdr:cNvPr>
        <xdr:cNvSpPr/>
      </xdr:nvSpPr>
      <xdr:spPr>
        <a:xfrm>
          <a:off x="94627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263880</xdr:rowOff>
    </xdr:to>
    <xdr:sp macro="" textlink="">
      <xdr:nvSpPr>
        <xdr:cNvPr id="1415" name="CustomShape 1">
          <a:extLst>
            <a:ext uri="{FF2B5EF4-FFF2-40B4-BE49-F238E27FC236}">
              <a16:creationId xmlns:a16="http://schemas.microsoft.com/office/drawing/2014/main" id="{00000000-0008-0000-0200-000087050000}"/>
            </a:ext>
          </a:extLst>
        </xdr:cNvPr>
        <xdr:cNvSpPr/>
      </xdr:nvSpPr>
      <xdr:spPr>
        <a:xfrm>
          <a:off x="94627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263880</xdr:rowOff>
    </xdr:to>
    <xdr:sp macro="" textlink="">
      <xdr:nvSpPr>
        <xdr:cNvPr id="1416" name="CustomShape 1">
          <a:extLst>
            <a:ext uri="{FF2B5EF4-FFF2-40B4-BE49-F238E27FC236}">
              <a16:creationId xmlns:a16="http://schemas.microsoft.com/office/drawing/2014/main" id="{00000000-0008-0000-0200-000088050000}"/>
            </a:ext>
          </a:extLst>
        </xdr:cNvPr>
        <xdr:cNvSpPr/>
      </xdr:nvSpPr>
      <xdr:spPr>
        <a:xfrm>
          <a:off x="94627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263880</xdr:rowOff>
    </xdr:to>
    <xdr:sp macro="" textlink="">
      <xdr:nvSpPr>
        <xdr:cNvPr id="1417" name="CustomShape 1">
          <a:extLst>
            <a:ext uri="{FF2B5EF4-FFF2-40B4-BE49-F238E27FC236}">
              <a16:creationId xmlns:a16="http://schemas.microsoft.com/office/drawing/2014/main" id="{00000000-0008-0000-0200-000089050000}"/>
            </a:ext>
          </a:extLst>
        </xdr:cNvPr>
        <xdr:cNvSpPr/>
      </xdr:nvSpPr>
      <xdr:spPr>
        <a:xfrm>
          <a:off x="94627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263880</xdr:rowOff>
    </xdr:to>
    <xdr:sp macro="" textlink="">
      <xdr:nvSpPr>
        <xdr:cNvPr id="1418" name="CustomShape 1">
          <a:extLst>
            <a:ext uri="{FF2B5EF4-FFF2-40B4-BE49-F238E27FC236}">
              <a16:creationId xmlns:a16="http://schemas.microsoft.com/office/drawing/2014/main" id="{00000000-0008-0000-0200-00008A050000}"/>
            </a:ext>
          </a:extLst>
        </xdr:cNvPr>
        <xdr:cNvSpPr/>
      </xdr:nvSpPr>
      <xdr:spPr>
        <a:xfrm>
          <a:off x="94627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263880</xdr:rowOff>
    </xdr:to>
    <xdr:sp macro="" textlink="">
      <xdr:nvSpPr>
        <xdr:cNvPr id="1419" name="CustomShape 1">
          <a:extLst>
            <a:ext uri="{FF2B5EF4-FFF2-40B4-BE49-F238E27FC236}">
              <a16:creationId xmlns:a16="http://schemas.microsoft.com/office/drawing/2014/main" id="{00000000-0008-0000-0200-00008B050000}"/>
            </a:ext>
          </a:extLst>
        </xdr:cNvPr>
        <xdr:cNvSpPr/>
      </xdr:nvSpPr>
      <xdr:spPr>
        <a:xfrm>
          <a:off x="94627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263880</xdr:rowOff>
    </xdr:to>
    <xdr:sp macro="" textlink="">
      <xdr:nvSpPr>
        <xdr:cNvPr id="1420" name="CustomShape 1">
          <a:extLst>
            <a:ext uri="{FF2B5EF4-FFF2-40B4-BE49-F238E27FC236}">
              <a16:creationId xmlns:a16="http://schemas.microsoft.com/office/drawing/2014/main" id="{00000000-0008-0000-0200-00008C050000}"/>
            </a:ext>
          </a:extLst>
        </xdr:cNvPr>
        <xdr:cNvSpPr/>
      </xdr:nvSpPr>
      <xdr:spPr>
        <a:xfrm>
          <a:off x="94627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263880</xdr:rowOff>
    </xdr:to>
    <xdr:sp macro="" textlink="">
      <xdr:nvSpPr>
        <xdr:cNvPr id="1421" name="CustomShape 1">
          <a:extLst>
            <a:ext uri="{FF2B5EF4-FFF2-40B4-BE49-F238E27FC236}">
              <a16:creationId xmlns:a16="http://schemas.microsoft.com/office/drawing/2014/main" id="{00000000-0008-0000-0200-00008D050000}"/>
            </a:ext>
          </a:extLst>
        </xdr:cNvPr>
        <xdr:cNvSpPr/>
      </xdr:nvSpPr>
      <xdr:spPr>
        <a:xfrm>
          <a:off x="94627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263880</xdr:rowOff>
    </xdr:to>
    <xdr:sp macro="" textlink="">
      <xdr:nvSpPr>
        <xdr:cNvPr id="1422" name="CustomShape 1">
          <a:extLst>
            <a:ext uri="{FF2B5EF4-FFF2-40B4-BE49-F238E27FC236}">
              <a16:creationId xmlns:a16="http://schemas.microsoft.com/office/drawing/2014/main" id="{00000000-0008-0000-0200-00008E050000}"/>
            </a:ext>
          </a:extLst>
        </xdr:cNvPr>
        <xdr:cNvSpPr/>
      </xdr:nvSpPr>
      <xdr:spPr>
        <a:xfrm>
          <a:off x="94627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263880</xdr:rowOff>
    </xdr:to>
    <xdr:sp macro="" textlink="">
      <xdr:nvSpPr>
        <xdr:cNvPr id="1423" name="CustomShape 1">
          <a:extLst>
            <a:ext uri="{FF2B5EF4-FFF2-40B4-BE49-F238E27FC236}">
              <a16:creationId xmlns:a16="http://schemas.microsoft.com/office/drawing/2014/main" id="{00000000-0008-0000-0200-00008F050000}"/>
            </a:ext>
          </a:extLst>
        </xdr:cNvPr>
        <xdr:cNvSpPr/>
      </xdr:nvSpPr>
      <xdr:spPr>
        <a:xfrm>
          <a:off x="94627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263880</xdr:rowOff>
    </xdr:to>
    <xdr:sp macro="" textlink="">
      <xdr:nvSpPr>
        <xdr:cNvPr id="1424" name="CustomShape 1">
          <a:extLst>
            <a:ext uri="{FF2B5EF4-FFF2-40B4-BE49-F238E27FC236}">
              <a16:creationId xmlns:a16="http://schemas.microsoft.com/office/drawing/2014/main" id="{00000000-0008-0000-0200-000090050000}"/>
            </a:ext>
          </a:extLst>
        </xdr:cNvPr>
        <xdr:cNvSpPr/>
      </xdr:nvSpPr>
      <xdr:spPr>
        <a:xfrm>
          <a:off x="94627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263880</xdr:rowOff>
    </xdr:to>
    <xdr:sp macro="" textlink="">
      <xdr:nvSpPr>
        <xdr:cNvPr id="1425" name="CustomShape 1">
          <a:extLst>
            <a:ext uri="{FF2B5EF4-FFF2-40B4-BE49-F238E27FC236}">
              <a16:creationId xmlns:a16="http://schemas.microsoft.com/office/drawing/2014/main" id="{00000000-0008-0000-0200-000091050000}"/>
            </a:ext>
          </a:extLst>
        </xdr:cNvPr>
        <xdr:cNvSpPr/>
      </xdr:nvSpPr>
      <xdr:spPr>
        <a:xfrm>
          <a:off x="94627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263880</xdr:rowOff>
    </xdr:to>
    <xdr:sp macro="" textlink="">
      <xdr:nvSpPr>
        <xdr:cNvPr id="1426" name="CustomShape 1">
          <a:extLst>
            <a:ext uri="{FF2B5EF4-FFF2-40B4-BE49-F238E27FC236}">
              <a16:creationId xmlns:a16="http://schemas.microsoft.com/office/drawing/2014/main" id="{00000000-0008-0000-0200-000092050000}"/>
            </a:ext>
          </a:extLst>
        </xdr:cNvPr>
        <xdr:cNvSpPr/>
      </xdr:nvSpPr>
      <xdr:spPr>
        <a:xfrm>
          <a:off x="94627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263880</xdr:rowOff>
    </xdr:to>
    <xdr:sp macro="" textlink="">
      <xdr:nvSpPr>
        <xdr:cNvPr id="1427" name="CustomShape 1">
          <a:extLst>
            <a:ext uri="{FF2B5EF4-FFF2-40B4-BE49-F238E27FC236}">
              <a16:creationId xmlns:a16="http://schemas.microsoft.com/office/drawing/2014/main" id="{00000000-0008-0000-0200-000093050000}"/>
            </a:ext>
          </a:extLst>
        </xdr:cNvPr>
        <xdr:cNvSpPr/>
      </xdr:nvSpPr>
      <xdr:spPr>
        <a:xfrm>
          <a:off x="94627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263880</xdr:rowOff>
    </xdr:to>
    <xdr:sp macro="" textlink="">
      <xdr:nvSpPr>
        <xdr:cNvPr id="1428" name="CustomShape 1">
          <a:extLst>
            <a:ext uri="{FF2B5EF4-FFF2-40B4-BE49-F238E27FC236}">
              <a16:creationId xmlns:a16="http://schemas.microsoft.com/office/drawing/2014/main" id="{00000000-0008-0000-0200-000094050000}"/>
            </a:ext>
          </a:extLst>
        </xdr:cNvPr>
        <xdr:cNvSpPr/>
      </xdr:nvSpPr>
      <xdr:spPr>
        <a:xfrm>
          <a:off x="94627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263880</xdr:rowOff>
    </xdr:to>
    <xdr:sp macro="" textlink="">
      <xdr:nvSpPr>
        <xdr:cNvPr id="1429" name="CustomShape 1">
          <a:extLst>
            <a:ext uri="{FF2B5EF4-FFF2-40B4-BE49-F238E27FC236}">
              <a16:creationId xmlns:a16="http://schemas.microsoft.com/office/drawing/2014/main" id="{00000000-0008-0000-0200-000095050000}"/>
            </a:ext>
          </a:extLst>
        </xdr:cNvPr>
        <xdr:cNvSpPr/>
      </xdr:nvSpPr>
      <xdr:spPr>
        <a:xfrm>
          <a:off x="94627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270720</xdr:rowOff>
    </xdr:to>
    <xdr:sp macro="" textlink="">
      <xdr:nvSpPr>
        <xdr:cNvPr id="1430" name="CustomShape 1">
          <a:extLst>
            <a:ext uri="{FF2B5EF4-FFF2-40B4-BE49-F238E27FC236}">
              <a16:creationId xmlns:a16="http://schemas.microsoft.com/office/drawing/2014/main" id="{00000000-0008-0000-0200-000096050000}"/>
            </a:ext>
          </a:extLst>
        </xdr:cNvPr>
        <xdr:cNvSpPr/>
      </xdr:nvSpPr>
      <xdr:spPr>
        <a:xfrm>
          <a:off x="9462703" y="295384217"/>
          <a:ext cx="1251604"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263880</xdr:rowOff>
    </xdr:to>
    <xdr:sp macro="" textlink="">
      <xdr:nvSpPr>
        <xdr:cNvPr id="1431" name="CustomShape 1">
          <a:extLst>
            <a:ext uri="{FF2B5EF4-FFF2-40B4-BE49-F238E27FC236}">
              <a16:creationId xmlns:a16="http://schemas.microsoft.com/office/drawing/2014/main" id="{00000000-0008-0000-0200-000097050000}"/>
            </a:ext>
          </a:extLst>
        </xdr:cNvPr>
        <xdr:cNvSpPr/>
      </xdr:nvSpPr>
      <xdr:spPr>
        <a:xfrm>
          <a:off x="94627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263880</xdr:rowOff>
    </xdr:to>
    <xdr:sp macro="" textlink="">
      <xdr:nvSpPr>
        <xdr:cNvPr id="1432" name="CustomShape 1">
          <a:extLst>
            <a:ext uri="{FF2B5EF4-FFF2-40B4-BE49-F238E27FC236}">
              <a16:creationId xmlns:a16="http://schemas.microsoft.com/office/drawing/2014/main" id="{00000000-0008-0000-0200-000098050000}"/>
            </a:ext>
          </a:extLst>
        </xdr:cNvPr>
        <xdr:cNvSpPr/>
      </xdr:nvSpPr>
      <xdr:spPr>
        <a:xfrm>
          <a:off x="94627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270720</xdr:rowOff>
    </xdr:to>
    <xdr:sp macro="" textlink="">
      <xdr:nvSpPr>
        <xdr:cNvPr id="1433" name="CustomShape 1">
          <a:extLst>
            <a:ext uri="{FF2B5EF4-FFF2-40B4-BE49-F238E27FC236}">
              <a16:creationId xmlns:a16="http://schemas.microsoft.com/office/drawing/2014/main" id="{00000000-0008-0000-0200-000099050000}"/>
            </a:ext>
          </a:extLst>
        </xdr:cNvPr>
        <xdr:cNvSpPr/>
      </xdr:nvSpPr>
      <xdr:spPr>
        <a:xfrm>
          <a:off x="9462703" y="295384217"/>
          <a:ext cx="1251604"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263880</xdr:rowOff>
    </xdr:to>
    <xdr:sp macro="" textlink="">
      <xdr:nvSpPr>
        <xdr:cNvPr id="1434" name="CustomShape 1">
          <a:extLst>
            <a:ext uri="{FF2B5EF4-FFF2-40B4-BE49-F238E27FC236}">
              <a16:creationId xmlns:a16="http://schemas.microsoft.com/office/drawing/2014/main" id="{00000000-0008-0000-0200-00009A050000}"/>
            </a:ext>
          </a:extLst>
        </xdr:cNvPr>
        <xdr:cNvSpPr/>
      </xdr:nvSpPr>
      <xdr:spPr>
        <a:xfrm>
          <a:off x="94627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263880</xdr:rowOff>
    </xdr:to>
    <xdr:sp macro="" textlink="">
      <xdr:nvSpPr>
        <xdr:cNvPr id="1435" name="CustomShape 1">
          <a:extLst>
            <a:ext uri="{FF2B5EF4-FFF2-40B4-BE49-F238E27FC236}">
              <a16:creationId xmlns:a16="http://schemas.microsoft.com/office/drawing/2014/main" id="{00000000-0008-0000-0200-00009B050000}"/>
            </a:ext>
          </a:extLst>
        </xdr:cNvPr>
        <xdr:cNvSpPr/>
      </xdr:nvSpPr>
      <xdr:spPr>
        <a:xfrm>
          <a:off x="94627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263880</xdr:rowOff>
    </xdr:to>
    <xdr:sp macro="" textlink="">
      <xdr:nvSpPr>
        <xdr:cNvPr id="1436" name="CustomShape 1">
          <a:extLst>
            <a:ext uri="{FF2B5EF4-FFF2-40B4-BE49-F238E27FC236}">
              <a16:creationId xmlns:a16="http://schemas.microsoft.com/office/drawing/2014/main" id="{00000000-0008-0000-0200-00009C050000}"/>
            </a:ext>
          </a:extLst>
        </xdr:cNvPr>
        <xdr:cNvSpPr/>
      </xdr:nvSpPr>
      <xdr:spPr>
        <a:xfrm>
          <a:off x="94627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263880</xdr:rowOff>
    </xdr:to>
    <xdr:sp macro="" textlink="">
      <xdr:nvSpPr>
        <xdr:cNvPr id="1437" name="CustomShape 1">
          <a:extLst>
            <a:ext uri="{FF2B5EF4-FFF2-40B4-BE49-F238E27FC236}">
              <a16:creationId xmlns:a16="http://schemas.microsoft.com/office/drawing/2014/main" id="{00000000-0008-0000-0200-00009D050000}"/>
            </a:ext>
          </a:extLst>
        </xdr:cNvPr>
        <xdr:cNvSpPr/>
      </xdr:nvSpPr>
      <xdr:spPr>
        <a:xfrm>
          <a:off x="94627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263880</xdr:rowOff>
    </xdr:to>
    <xdr:sp macro="" textlink="">
      <xdr:nvSpPr>
        <xdr:cNvPr id="1438" name="CustomShape 1">
          <a:extLst>
            <a:ext uri="{FF2B5EF4-FFF2-40B4-BE49-F238E27FC236}">
              <a16:creationId xmlns:a16="http://schemas.microsoft.com/office/drawing/2014/main" id="{00000000-0008-0000-0200-00009E050000}"/>
            </a:ext>
          </a:extLst>
        </xdr:cNvPr>
        <xdr:cNvSpPr/>
      </xdr:nvSpPr>
      <xdr:spPr>
        <a:xfrm>
          <a:off x="94627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263880</xdr:rowOff>
    </xdr:to>
    <xdr:sp macro="" textlink="">
      <xdr:nvSpPr>
        <xdr:cNvPr id="1439" name="CustomShape 1">
          <a:extLst>
            <a:ext uri="{FF2B5EF4-FFF2-40B4-BE49-F238E27FC236}">
              <a16:creationId xmlns:a16="http://schemas.microsoft.com/office/drawing/2014/main" id="{00000000-0008-0000-0200-00009F050000}"/>
            </a:ext>
          </a:extLst>
        </xdr:cNvPr>
        <xdr:cNvSpPr/>
      </xdr:nvSpPr>
      <xdr:spPr>
        <a:xfrm>
          <a:off x="94627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263880</xdr:rowOff>
    </xdr:to>
    <xdr:sp macro="" textlink="">
      <xdr:nvSpPr>
        <xdr:cNvPr id="1440" name="CustomShape 1">
          <a:extLst>
            <a:ext uri="{FF2B5EF4-FFF2-40B4-BE49-F238E27FC236}">
              <a16:creationId xmlns:a16="http://schemas.microsoft.com/office/drawing/2014/main" id="{00000000-0008-0000-0200-0000A0050000}"/>
            </a:ext>
          </a:extLst>
        </xdr:cNvPr>
        <xdr:cNvSpPr/>
      </xdr:nvSpPr>
      <xdr:spPr>
        <a:xfrm>
          <a:off x="94627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263880</xdr:rowOff>
    </xdr:to>
    <xdr:sp macro="" textlink="">
      <xdr:nvSpPr>
        <xdr:cNvPr id="1441" name="CustomShape 1">
          <a:extLst>
            <a:ext uri="{FF2B5EF4-FFF2-40B4-BE49-F238E27FC236}">
              <a16:creationId xmlns:a16="http://schemas.microsoft.com/office/drawing/2014/main" id="{00000000-0008-0000-0200-0000A1050000}"/>
            </a:ext>
          </a:extLst>
        </xdr:cNvPr>
        <xdr:cNvSpPr/>
      </xdr:nvSpPr>
      <xdr:spPr>
        <a:xfrm>
          <a:off x="94627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270720</xdr:rowOff>
    </xdr:to>
    <xdr:sp macro="" textlink="">
      <xdr:nvSpPr>
        <xdr:cNvPr id="1442" name="CustomShape 1">
          <a:extLst>
            <a:ext uri="{FF2B5EF4-FFF2-40B4-BE49-F238E27FC236}">
              <a16:creationId xmlns:a16="http://schemas.microsoft.com/office/drawing/2014/main" id="{00000000-0008-0000-0200-0000A2050000}"/>
            </a:ext>
          </a:extLst>
        </xdr:cNvPr>
        <xdr:cNvSpPr/>
      </xdr:nvSpPr>
      <xdr:spPr>
        <a:xfrm>
          <a:off x="9462703" y="295384217"/>
          <a:ext cx="1251604"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263880</xdr:rowOff>
    </xdr:to>
    <xdr:sp macro="" textlink="">
      <xdr:nvSpPr>
        <xdr:cNvPr id="1443" name="CustomShape 1">
          <a:extLst>
            <a:ext uri="{FF2B5EF4-FFF2-40B4-BE49-F238E27FC236}">
              <a16:creationId xmlns:a16="http://schemas.microsoft.com/office/drawing/2014/main" id="{00000000-0008-0000-0200-0000A3050000}"/>
            </a:ext>
          </a:extLst>
        </xdr:cNvPr>
        <xdr:cNvSpPr/>
      </xdr:nvSpPr>
      <xdr:spPr>
        <a:xfrm>
          <a:off x="94627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263880</xdr:rowOff>
    </xdr:to>
    <xdr:sp macro="" textlink="">
      <xdr:nvSpPr>
        <xdr:cNvPr id="1444" name="CustomShape 1">
          <a:extLst>
            <a:ext uri="{FF2B5EF4-FFF2-40B4-BE49-F238E27FC236}">
              <a16:creationId xmlns:a16="http://schemas.microsoft.com/office/drawing/2014/main" id="{00000000-0008-0000-0200-0000A4050000}"/>
            </a:ext>
          </a:extLst>
        </xdr:cNvPr>
        <xdr:cNvSpPr/>
      </xdr:nvSpPr>
      <xdr:spPr>
        <a:xfrm>
          <a:off x="94627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263880</xdr:rowOff>
    </xdr:to>
    <xdr:sp macro="" textlink="">
      <xdr:nvSpPr>
        <xdr:cNvPr id="1445" name="CustomShape 1">
          <a:extLst>
            <a:ext uri="{FF2B5EF4-FFF2-40B4-BE49-F238E27FC236}">
              <a16:creationId xmlns:a16="http://schemas.microsoft.com/office/drawing/2014/main" id="{00000000-0008-0000-0200-0000A5050000}"/>
            </a:ext>
          </a:extLst>
        </xdr:cNvPr>
        <xdr:cNvSpPr/>
      </xdr:nvSpPr>
      <xdr:spPr>
        <a:xfrm>
          <a:off x="94627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263880</xdr:rowOff>
    </xdr:to>
    <xdr:sp macro="" textlink="">
      <xdr:nvSpPr>
        <xdr:cNvPr id="1446" name="CustomShape 1">
          <a:extLst>
            <a:ext uri="{FF2B5EF4-FFF2-40B4-BE49-F238E27FC236}">
              <a16:creationId xmlns:a16="http://schemas.microsoft.com/office/drawing/2014/main" id="{00000000-0008-0000-0200-0000A6050000}"/>
            </a:ext>
          </a:extLst>
        </xdr:cNvPr>
        <xdr:cNvSpPr/>
      </xdr:nvSpPr>
      <xdr:spPr>
        <a:xfrm>
          <a:off x="94627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506</xdr:row>
      <xdr:rowOff>360</xdr:rowOff>
    </xdr:from>
    <xdr:to>
      <xdr:col>7</xdr:col>
      <xdr:colOff>223200</xdr:colOff>
      <xdr:row>506</xdr:row>
      <xdr:rowOff>263880</xdr:rowOff>
    </xdr:to>
    <xdr:sp macro="" textlink="">
      <xdr:nvSpPr>
        <xdr:cNvPr id="1447" name="CustomShape 1">
          <a:extLst>
            <a:ext uri="{FF2B5EF4-FFF2-40B4-BE49-F238E27FC236}">
              <a16:creationId xmlns:a16="http://schemas.microsoft.com/office/drawing/2014/main" id="{00000000-0008-0000-0200-0000A7050000}"/>
            </a:ext>
          </a:extLst>
        </xdr:cNvPr>
        <xdr:cNvSpPr/>
      </xdr:nvSpPr>
      <xdr:spPr>
        <a:xfrm>
          <a:off x="94627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506</xdr:row>
      <xdr:rowOff>360</xdr:rowOff>
    </xdr:from>
    <xdr:to>
      <xdr:col>7</xdr:col>
      <xdr:colOff>127800</xdr:colOff>
      <xdr:row>506</xdr:row>
      <xdr:rowOff>263880</xdr:rowOff>
    </xdr:to>
    <xdr:sp macro="" textlink="">
      <xdr:nvSpPr>
        <xdr:cNvPr id="1448" name="CustomShape 1">
          <a:extLst>
            <a:ext uri="{FF2B5EF4-FFF2-40B4-BE49-F238E27FC236}">
              <a16:creationId xmlns:a16="http://schemas.microsoft.com/office/drawing/2014/main" id="{00000000-0008-0000-0200-0000A8050000}"/>
            </a:ext>
          </a:extLst>
        </xdr:cNvPr>
        <xdr:cNvSpPr/>
      </xdr:nvSpPr>
      <xdr:spPr>
        <a:xfrm>
          <a:off x="93673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506</xdr:row>
      <xdr:rowOff>360</xdr:rowOff>
    </xdr:from>
    <xdr:to>
      <xdr:col>7</xdr:col>
      <xdr:colOff>127800</xdr:colOff>
      <xdr:row>506</xdr:row>
      <xdr:rowOff>263880</xdr:rowOff>
    </xdr:to>
    <xdr:sp macro="" textlink="">
      <xdr:nvSpPr>
        <xdr:cNvPr id="1449" name="CustomShape 1">
          <a:extLst>
            <a:ext uri="{FF2B5EF4-FFF2-40B4-BE49-F238E27FC236}">
              <a16:creationId xmlns:a16="http://schemas.microsoft.com/office/drawing/2014/main" id="{00000000-0008-0000-0200-0000A9050000}"/>
            </a:ext>
          </a:extLst>
        </xdr:cNvPr>
        <xdr:cNvSpPr/>
      </xdr:nvSpPr>
      <xdr:spPr>
        <a:xfrm>
          <a:off x="93673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506</xdr:row>
      <xdr:rowOff>360</xdr:rowOff>
    </xdr:from>
    <xdr:to>
      <xdr:col>7</xdr:col>
      <xdr:colOff>127800</xdr:colOff>
      <xdr:row>506</xdr:row>
      <xdr:rowOff>263880</xdr:rowOff>
    </xdr:to>
    <xdr:sp macro="" textlink="">
      <xdr:nvSpPr>
        <xdr:cNvPr id="1450" name="CustomShape 1">
          <a:extLst>
            <a:ext uri="{FF2B5EF4-FFF2-40B4-BE49-F238E27FC236}">
              <a16:creationId xmlns:a16="http://schemas.microsoft.com/office/drawing/2014/main" id="{00000000-0008-0000-0200-0000AA050000}"/>
            </a:ext>
          </a:extLst>
        </xdr:cNvPr>
        <xdr:cNvSpPr/>
      </xdr:nvSpPr>
      <xdr:spPr>
        <a:xfrm>
          <a:off x="93673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506</xdr:row>
      <xdr:rowOff>360</xdr:rowOff>
    </xdr:from>
    <xdr:to>
      <xdr:col>7</xdr:col>
      <xdr:colOff>127800</xdr:colOff>
      <xdr:row>506</xdr:row>
      <xdr:rowOff>263880</xdr:rowOff>
    </xdr:to>
    <xdr:sp macro="" textlink="">
      <xdr:nvSpPr>
        <xdr:cNvPr id="1451" name="CustomShape 1">
          <a:extLst>
            <a:ext uri="{FF2B5EF4-FFF2-40B4-BE49-F238E27FC236}">
              <a16:creationId xmlns:a16="http://schemas.microsoft.com/office/drawing/2014/main" id="{00000000-0008-0000-0200-0000AB050000}"/>
            </a:ext>
          </a:extLst>
        </xdr:cNvPr>
        <xdr:cNvSpPr/>
      </xdr:nvSpPr>
      <xdr:spPr>
        <a:xfrm>
          <a:off x="9367303" y="295384217"/>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263880</xdr:rowOff>
    </xdr:to>
    <xdr:sp macro="" textlink="">
      <xdr:nvSpPr>
        <xdr:cNvPr id="1602" name="CustomShape 1">
          <a:extLst>
            <a:ext uri="{FF2B5EF4-FFF2-40B4-BE49-F238E27FC236}">
              <a16:creationId xmlns:a16="http://schemas.microsoft.com/office/drawing/2014/main" id="{00000000-0008-0000-0200-000042060000}"/>
            </a:ext>
          </a:extLst>
        </xdr:cNvPr>
        <xdr:cNvSpPr/>
      </xdr:nvSpPr>
      <xdr:spPr>
        <a:xfrm>
          <a:off x="94627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263880</xdr:rowOff>
    </xdr:to>
    <xdr:sp macro="" textlink="">
      <xdr:nvSpPr>
        <xdr:cNvPr id="1603" name="CustomShape 1">
          <a:extLst>
            <a:ext uri="{FF2B5EF4-FFF2-40B4-BE49-F238E27FC236}">
              <a16:creationId xmlns:a16="http://schemas.microsoft.com/office/drawing/2014/main" id="{00000000-0008-0000-0200-000043060000}"/>
            </a:ext>
          </a:extLst>
        </xdr:cNvPr>
        <xdr:cNvSpPr/>
      </xdr:nvSpPr>
      <xdr:spPr>
        <a:xfrm>
          <a:off x="94627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263880</xdr:rowOff>
    </xdr:to>
    <xdr:sp macro="" textlink="">
      <xdr:nvSpPr>
        <xdr:cNvPr id="1604" name="CustomShape 1">
          <a:extLst>
            <a:ext uri="{FF2B5EF4-FFF2-40B4-BE49-F238E27FC236}">
              <a16:creationId xmlns:a16="http://schemas.microsoft.com/office/drawing/2014/main" id="{00000000-0008-0000-0200-000044060000}"/>
            </a:ext>
          </a:extLst>
        </xdr:cNvPr>
        <xdr:cNvSpPr/>
      </xdr:nvSpPr>
      <xdr:spPr>
        <a:xfrm>
          <a:off x="94627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263880</xdr:rowOff>
    </xdr:to>
    <xdr:sp macro="" textlink="">
      <xdr:nvSpPr>
        <xdr:cNvPr id="1605" name="CustomShape 1">
          <a:extLst>
            <a:ext uri="{FF2B5EF4-FFF2-40B4-BE49-F238E27FC236}">
              <a16:creationId xmlns:a16="http://schemas.microsoft.com/office/drawing/2014/main" id="{00000000-0008-0000-0200-000045060000}"/>
            </a:ext>
          </a:extLst>
        </xdr:cNvPr>
        <xdr:cNvSpPr/>
      </xdr:nvSpPr>
      <xdr:spPr>
        <a:xfrm>
          <a:off x="94627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263880</xdr:rowOff>
    </xdr:to>
    <xdr:sp macro="" textlink="">
      <xdr:nvSpPr>
        <xdr:cNvPr id="1606" name="CustomShape 1">
          <a:extLst>
            <a:ext uri="{FF2B5EF4-FFF2-40B4-BE49-F238E27FC236}">
              <a16:creationId xmlns:a16="http://schemas.microsoft.com/office/drawing/2014/main" id="{00000000-0008-0000-0200-000046060000}"/>
            </a:ext>
          </a:extLst>
        </xdr:cNvPr>
        <xdr:cNvSpPr/>
      </xdr:nvSpPr>
      <xdr:spPr>
        <a:xfrm>
          <a:off x="94627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263880</xdr:rowOff>
    </xdr:to>
    <xdr:sp macro="" textlink="">
      <xdr:nvSpPr>
        <xdr:cNvPr id="1607" name="CustomShape 1">
          <a:extLst>
            <a:ext uri="{FF2B5EF4-FFF2-40B4-BE49-F238E27FC236}">
              <a16:creationId xmlns:a16="http://schemas.microsoft.com/office/drawing/2014/main" id="{00000000-0008-0000-0200-000047060000}"/>
            </a:ext>
          </a:extLst>
        </xdr:cNvPr>
        <xdr:cNvSpPr/>
      </xdr:nvSpPr>
      <xdr:spPr>
        <a:xfrm>
          <a:off x="94627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263880</xdr:rowOff>
    </xdr:to>
    <xdr:sp macro="" textlink="">
      <xdr:nvSpPr>
        <xdr:cNvPr id="1608" name="CustomShape 1">
          <a:extLst>
            <a:ext uri="{FF2B5EF4-FFF2-40B4-BE49-F238E27FC236}">
              <a16:creationId xmlns:a16="http://schemas.microsoft.com/office/drawing/2014/main" id="{00000000-0008-0000-0200-000048060000}"/>
            </a:ext>
          </a:extLst>
        </xdr:cNvPr>
        <xdr:cNvSpPr/>
      </xdr:nvSpPr>
      <xdr:spPr>
        <a:xfrm>
          <a:off x="94627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263880</xdr:rowOff>
    </xdr:to>
    <xdr:sp macro="" textlink="">
      <xdr:nvSpPr>
        <xdr:cNvPr id="1609" name="CustomShape 1">
          <a:extLst>
            <a:ext uri="{FF2B5EF4-FFF2-40B4-BE49-F238E27FC236}">
              <a16:creationId xmlns:a16="http://schemas.microsoft.com/office/drawing/2014/main" id="{00000000-0008-0000-0200-000049060000}"/>
            </a:ext>
          </a:extLst>
        </xdr:cNvPr>
        <xdr:cNvSpPr/>
      </xdr:nvSpPr>
      <xdr:spPr>
        <a:xfrm>
          <a:off x="94627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263880</xdr:rowOff>
    </xdr:to>
    <xdr:sp macro="" textlink="">
      <xdr:nvSpPr>
        <xdr:cNvPr id="1610" name="CustomShape 1">
          <a:extLst>
            <a:ext uri="{FF2B5EF4-FFF2-40B4-BE49-F238E27FC236}">
              <a16:creationId xmlns:a16="http://schemas.microsoft.com/office/drawing/2014/main" id="{00000000-0008-0000-0200-00004A060000}"/>
            </a:ext>
          </a:extLst>
        </xdr:cNvPr>
        <xdr:cNvSpPr/>
      </xdr:nvSpPr>
      <xdr:spPr>
        <a:xfrm>
          <a:off x="94627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263880</xdr:rowOff>
    </xdr:to>
    <xdr:sp macro="" textlink="">
      <xdr:nvSpPr>
        <xdr:cNvPr id="1611" name="CustomShape 1">
          <a:extLst>
            <a:ext uri="{FF2B5EF4-FFF2-40B4-BE49-F238E27FC236}">
              <a16:creationId xmlns:a16="http://schemas.microsoft.com/office/drawing/2014/main" id="{00000000-0008-0000-0200-00004B060000}"/>
            </a:ext>
          </a:extLst>
        </xdr:cNvPr>
        <xdr:cNvSpPr/>
      </xdr:nvSpPr>
      <xdr:spPr>
        <a:xfrm>
          <a:off x="94627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263880</xdr:rowOff>
    </xdr:to>
    <xdr:sp macro="" textlink="">
      <xdr:nvSpPr>
        <xdr:cNvPr id="1612" name="CustomShape 1">
          <a:extLst>
            <a:ext uri="{FF2B5EF4-FFF2-40B4-BE49-F238E27FC236}">
              <a16:creationId xmlns:a16="http://schemas.microsoft.com/office/drawing/2014/main" id="{00000000-0008-0000-0200-00004C060000}"/>
            </a:ext>
          </a:extLst>
        </xdr:cNvPr>
        <xdr:cNvSpPr/>
      </xdr:nvSpPr>
      <xdr:spPr>
        <a:xfrm>
          <a:off x="94627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263880</xdr:rowOff>
    </xdr:to>
    <xdr:sp macro="" textlink="">
      <xdr:nvSpPr>
        <xdr:cNvPr id="1613" name="CustomShape 1">
          <a:extLst>
            <a:ext uri="{FF2B5EF4-FFF2-40B4-BE49-F238E27FC236}">
              <a16:creationId xmlns:a16="http://schemas.microsoft.com/office/drawing/2014/main" id="{00000000-0008-0000-0200-00004D060000}"/>
            </a:ext>
          </a:extLst>
        </xdr:cNvPr>
        <xdr:cNvSpPr/>
      </xdr:nvSpPr>
      <xdr:spPr>
        <a:xfrm>
          <a:off x="94627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263880</xdr:rowOff>
    </xdr:to>
    <xdr:sp macro="" textlink="">
      <xdr:nvSpPr>
        <xdr:cNvPr id="1614" name="CustomShape 1">
          <a:extLst>
            <a:ext uri="{FF2B5EF4-FFF2-40B4-BE49-F238E27FC236}">
              <a16:creationId xmlns:a16="http://schemas.microsoft.com/office/drawing/2014/main" id="{00000000-0008-0000-0200-00004E060000}"/>
            </a:ext>
          </a:extLst>
        </xdr:cNvPr>
        <xdr:cNvSpPr/>
      </xdr:nvSpPr>
      <xdr:spPr>
        <a:xfrm>
          <a:off x="94627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263880</xdr:rowOff>
    </xdr:to>
    <xdr:sp macro="" textlink="">
      <xdr:nvSpPr>
        <xdr:cNvPr id="1615" name="CustomShape 1">
          <a:extLst>
            <a:ext uri="{FF2B5EF4-FFF2-40B4-BE49-F238E27FC236}">
              <a16:creationId xmlns:a16="http://schemas.microsoft.com/office/drawing/2014/main" id="{00000000-0008-0000-0200-00004F060000}"/>
            </a:ext>
          </a:extLst>
        </xdr:cNvPr>
        <xdr:cNvSpPr/>
      </xdr:nvSpPr>
      <xdr:spPr>
        <a:xfrm>
          <a:off x="94627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263880</xdr:rowOff>
    </xdr:to>
    <xdr:sp macro="" textlink="">
      <xdr:nvSpPr>
        <xdr:cNvPr id="1616" name="CustomShape 1">
          <a:extLst>
            <a:ext uri="{FF2B5EF4-FFF2-40B4-BE49-F238E27FC236}">
              <a16:creationId xmlns:a16="http://schemas.microsoft.com/office/drawing/2014/main" id="{00000000-0008-0000-0200-000050060000}"/>
            </a:ext>
          </a:extLst>
        </xdr:cNvPr>
        <xdr:cNvSpPr/>
      </xdr:nvSpPr>
      <xdr:spPr>
        <a:xfrm>
          <a:off x="94627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263880</xdr:rowOff>
    </xdr:to>
    <xdr:sp macro="" textlink="">
      <xdr:nvSpPr>
        <xdr:cNvPr id="1617" name="CustomShape 1">
          <a:extLst>
            <a:ext uri="{FF2B5EF4-FFF2-40B4-BE49-F238E27FC236}">
              <a16:creationId xmlns:a16="http://schemas.microsoft.com/office/drawing/2014/main" id="{00000000-0008-0000-0200-000051060000}"/>
            </a:ext>
          </a:extLst>
        </xdr:cNvPr>
        <xdr:cNvSpPr/>
      </xdr:nvSpPr>
      <xdr:spPr>
        <a:xfrm>
          <a:off x="94627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263880</xdr:rowOff>
    </xdr:to>
    <xdr:sp macro="" textlink="">
      <xdr:nvSpPr>
        <xdr:cNvPr id="1618" name="CustomShape 1">
          <a:extLst>
            <a:ext uri="{FF2B5EF4-FFF2-40B4-BE49-F238E27FC236}">
              <a16:creationId xmlns:a16="http://schemas.microsoft.com/office/drawing/2014/main" id="{00000000-0008-0000-0200-000052060000}"/>
            </a:ext>
          </a:extLst>
        </xdr:cNvPr>
        <xdr:cNvSpPr/>
      </xdr:nvSpPr>
      <xdr:spPr>
        <a:xfrm>
          <a:off x="94627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263880</xdr:rowOff>
    </xdr:to>
    <xdr:sp macro="" textlink="">
      <xdr:nvSpPr>
        <xdr:cNvPr id="1619" name="CustomShape 1">
          <a:extLst>
            <a:ext uri="{FF2B5EF4-FFF2-40B4-BE49-F238E27FC236}">
              <a16:creationId xmlns:a16="http://schemas.microsoft.com/office/drawing/2014/main" id="{00000000-0008-0000-0200-000053060000}"/>
            </a:ext>
          </a:extLst>
        </xdr:cNvPr>
        <xdr:cNvSpPr/>
      </xdr:nvSpPr>
      <xdr:spPr>
        <a:xfrm>
          <a:off x="94627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263880</xdr:rowOff>
    </xdr:to>
    <xdr:sp macro="" textlink="">
      <xdr:nvSpPr>
        <xdr:cNvPr id="1620" name="CustomShape 1">
          <a:extLst>
            <a:ext uri="{FF2B5EF4-FFF2-40B4-BE49-F238E27FC236}">
              <a16:creationId xmlns:a16="http://schemas.microsoft.com/office/drawing/2014/main" id="{00000000-0008-0000-0200-000054060000}"/>
            </a:ext>
          </a:extLst>
        </xdr:cNvPr>
        <xdr:cNvSpPr/>
      </xdr:nvSpPr>
      <xdr:spPr>
        <a:xfrm>
          <a:off x="94627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263880</xdr:rowOff>
    </xdr:to>
    <xdr:sp macro="" textlink="">
      <xdr:nvSpPr>
        <xdr:cNvPr id="1621" name="CustomShape 1">
          <a:extLst>
            <a:ext uri="{FF2B5EF4-FFF2-40B4-BE49-F238E27FC236}">
              <a16:creationId xmlns:a16="http://schemas.microsoft.com/office/drawing/2014/main" id="{00000000-0008-0000-0200-000055060000}"/>
            </a:ext>
          </a:extLst>
        </xdr:cNvPr>
        <xdr:cNvSpPr/>
      </xdr:nvSpPr>
      <xdr:spPr>
        <a:xfrm>
          <a:off x="94627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263880</xdr:rowOff>
    </xdr:to>
    <xdr:sp macro="" textlink="">
      <xdr:nvSpPr>
        <xdr:cNvPr id="1622" name="CustomShape 1">
          <a:extLst>
            <a:ext uri="{FF2B5EF4-FFF2-40B4-BE49-F238E27FC236}">
              <a16:creationId xmlns:a16="http://schemas.microsoft.com/office/drawing/2014/main" id="{00000000-0008-0000-0200-000056060000}"/>
            </a:ext>
          </a:extLst>
        </xdr:cNvPr>
        <xdr:cNvSpPr/>
      </xdr:nvSpPr>
      <xdr:spPr>
        <a:xfrm>
          <a:off x="94627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263880</xdr:rowOff>
    </xdr:to>
    <xdr:sp macro="" textlink="">
      <xdr:nvSpPr>
        <xdr:cNvPr id="1623" name="CustomShape 1">
          <a:extLst>
            <a:ext uri="{FF2B5EF4-FFF2-40B4-BE49-F238E27FC236}">
              <a16:creationId xmlns:a16="http://schemas.microsoft.com/office/drawing/2014/main" id="{00000000-0008-0000-0200-000057060000}"/>
            </a:ext>
          </a:extLst>
        </xdr:cNvPr>
        <xdr:cNvSpPr/>
      </xdr:nvSpPr>
      <xdr:spPr>
        <a:xfrm>
          <a:off x="94627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263880</xdr:rowOff>
    </xdr:to>
    <xdr:sp macro="" textlink="">
      <xdr:nvSpPr>
        <xdr:cNvPr id="1624" name="CustomShape 1">
          <a:extLst>
            <a:ext uri="{FF2B5EF4-FFF2-40B4-BE49-F238E27FC236}">
              <a16:creationId xmlns:a16="http://schemas.microsoft.com/office/drawing/2014/main" id="{00000000-0008-0000-0200-000058060000}"/>
            </a:ext>
          </a:extLst>
        </xdr:cNvPr>
        <xdr:cNvSpPr/>
      </xdr:nvSpPr>
      <xdr:spPr>
        <a:xfrm>
          <a:off x="94627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263880</xdr:rowOff>
    </xdr:to>
    <xdr:sp macro="" textlink="">
      <xdr:nvSpPr>
        <xdr:cNvPr id="1625" name="CustomShape 1">
          <a:extLst>
            <a:ext uri="{FF2B5EF4-FFF2-40B4-BE49-F238E27FC236}">
              <a16:creationId xmlns:a16="http://schemas.microsoft.com/office/drawing/2014/main" id="{00000000-0008-0000-0200-000059060000}"/>
            </a:ext>
          </a:extLst>
        </xdr:cNvPr>
        <xdr:cNvSpPr/>
      </xdr:nvSpPr>
      <xdr:spPr>
        <a:xfrm>
          <a:off x="94627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263880</xdr:rowOff>
    </xdr:to>
    <xdr:sp macro="" textlink="">
      <xdr:nvSpPr>
        <xdr:cNvPr id="1626" name="CustomShape 1">
          <a:extLst>
            <a:ext uri="{FF2B5EF4-FFF2-40B4-BE49-F238E27FC236}">
              <a16:creationId xmlns:a16="http://schemas.microsoft.com/office/drawing/2014/main" id="{00000000-0008-0000-0200-00005A060000}"/>
            </a:ext>
          </a:extLst>
        </xdr:cNvPr>
        <xdr:cNvSpPr/>
      </xdr:nvSpPr>
      <xdr:spPr>
        <a:xfrm>
          <a:off x="94627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263880</xdr:rowOff>
    </xdr:to>
    <xdr:sp macro="" textlink="">
      <xdr:nvSpPr>
        <xdr:cNvPr id="1627" name="CustomShape 1">
          <a:extLst>
            <a:ext uri="{FF2B5EF4-FFF2-40B4-BE49-F238E27FC236}">
              <a16:creationId xmlns:a16="http://schemas.microsoft.com/office/drawing/2014/main" id="{00000000-0008-0000-0200-00005B060000}"/>
            </a:ext>
          </a:extLst>
        </xdr:cNvPr>
        <xdr:cNvSpPr/>
      </xdr:nvSpPr>
      <xdr:spPr>
        <a:xfrm>
          <a:off x="94627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263880</xdr:rowOff>
    </xdr:to>
    <xdr:sp macro="" textlink="">
      <xdr:nvSpPr>
        <xdr:cNvPr id="1628" name="CustomShape 1">
          <a:extLst>
            <a:ext uri="{FF2B5EF4-FFF2-40B4-BE49-F238E27FC236}">
              <a16:creationId xmlns:a16="http://schemas.microsoft.com/office/drawing/2014/main" id="{00000000-0008-0000-0200-00005C060000}"/>
            </a:ext>
          </a:extLst>
        </xdr:cNvPr>
        <xdr:cNvSpPr/>
      </xdr:nvSpPr>
      <xdr:spPr>
        <a:xfrm>
          <a:off x="94627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263880</xdr:rowOff>
    </xdr:to>
    <xdr:sp macro="" textlink="">
      <xdr:nvSpPr>
        <xdr:cNvPr id="1629" name="CustomShape 1">
          <a:extLst>
            <a:ext uri="{FF2B5EF4-FFF2-40B4-BE49-F238E27FC236}">
              <a16:creationId xmlns:a16="http://schemas.microsoft.com/office/drawing/2014/main" id="{00000000-0008-0000-0200-00005D060000}"/>
            </a:ext>
          </a:extLst>
        </xdr:cNvPr>
        <xdr:cNvSpPr/>
      </xdr:nvSpPr>
      <xdr:spPr>
        <a:xfrm>
          <a:off x="94627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270720</xdr:rowOff>
    </xdr:to>
    <xdr:sp macro="" textlink="">
      <xdr:nvSpPr>
        <xdr:cNvPr id="1630" name="CustomShape 1">
          <a:extLst>
            <a:ext uri="{FF2B5EF4-FFF2-40B4-BE49-F238E27FC236}">
              <a16:creationId xmlns:a16="http://schemas.microsoft.com/office/drawing/2014/main" id="{00000000-0008-0000-0200-00005E060000}"/>
            </a:ext>
          </a:extLst>
        </xdr:cNvPr>
        <xdr:cNvSpPr/>
      </xdr:nvSpPr>
      <xdr:spPr>
        <a:xfrm>
          <a:off x="9462703" y="121280824"/>
          <a:ext cx="1251604"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263880</xdr:rowOff>
    </xdr:to>
    <xdr:sp macro="" textlink="">
      <xdr:nvSpPr>
        <xdr:cNvPr id="1631" name="CustomShape 1">
          <a:extLst>
            <a:ext uri="{FF2B5EF4-FFF2-40B4-BE49-F238E27FC236}">
              <a16:creationId xmlns:a16="http://schemas.microsoft.com/office/drawing/2014/main" id="{00000000-0008-0000-0200-00005F060000}"/>
            </a:ext>
          </a:extLst>
        </xdr:cNvPr>
        <xdr:cNvSpPr/>
      </xdr:nvSpPr>
      <xdr:spPr>
        <a:xfrm>
          <a:off x="94627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263880</xdr:rowOff>
    </xdr:to>
    <xdr:sp macro="" textlink="">
      <xdr:nvSpPr>
        <xdr:cNvPr id="1632" name="CustomShape 1">
          <a:extLst>
            <a:ext uri="{FF2B5EF4-FFF2-40B4-BE49-F238E27FC236}">
              <a16:creationId xmlns:a16="http://schemas.microsoft.com/office/drawing/2014/main" id="{00000000-0008-0000-0200-000060060000}"/>
            </a:ext>
          </a:extLst>
        </xdr:cNvPr>
        <xdr:cNvSpPr/>
      </xdr:nvSpPr>
      <xdr:spPr>
        <a:xfrm>
          <a:off x="94627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270720</xdr:rowOff>
    </xdr:to>
    <xdr:sp macro="" textlink="">
      <xdr:nvSpPr>
        <xdr:cNvPr id="1633" name="CustomShape 1">
          <a:extLst>
            <a:ext uri="{FF2B5EF4-FFF2-40B4-BE49-F238E27FC236}">
              <a16:creationId xmlns:a16="http://schemas.microsoft.com/office/drawing/2014/main" id="{00000000-0008-0000-0200-000061060000}"/>
            </a:ext>
          </a:extLst>
        </xdr:cNvPr>
        <xdr:cNvSpPr/>
      </xdr:nvSpPr>
      <xdr:spPr>
        <a:xfrm>
          <a:off x="9462703" y="121280824"/>
          <a:ext cx="1251604"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263880</xdr:rowOff>
    </xdr:to>
    <xdr:sp macro="" textlink="">
      <xdr:nvSpPr>
        <xdr:cNvPr id="1634" name="CustomShape 1">
          <a:extLst>
            <a:ext uri="{FF2B5EF4-FFF2-40B4-BE49-F238E27FC236}">
              <a16:creationId xmlns:a16="http://schemas.microsoft.com/office/drawing/2014/main" id="{00000000-0008-0000-0200-000062060000}"/>
            </a:ext>
          </a:extLst>
        </xdr:cNvPr>
        <xdr:cNvSpPr/>
      </xdr:nvSpPr>
      <xdr:spPr>
        <a:xfrm>
          <a:off x="94627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263880</xdr:rowOff>
    </xdr:to>
    <xdr:sp macro="" textlink="">
      <xdr:nvSpPr>
        <xdr:cNvPr id="1635" name="CustomShape 1">
          <a:extLst>
            <a:ext uri="{FF2B5EF4-FFF2-40B4-BE49-F238E27FC236}">
              <a16:creationId xmlns:a16="http://schemas.microsoft.com/office/drawing/2014/main" id="{00000000-0008-0000-0200-000063060000}"/>
            </a:ext>
          </a:extLst>
        </xdr:cNvPr>
        <xdr:cNvSpPr/>
      </xdr:nvSpPr>
      <xdr:spPr>
        <a:xfrm>
          <a:off x="94627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263880</xdr:rowOff>
    </xdr:to>
    <xdr:sp macro="" textlink="">
      <xdr:nvSpPr>
        <xdr:cNvPr id="1636" name="CustomShape 1">
          <a:extLst>
            <a:ext uri="{FF2B5EF4-FFF2-40B4-BE49-F238E27FC236}">
              <a16:creationId xmlns:a16="http://schemas.microsoft.com/office/drawing/2014/main" id="{00000000-0008-0000-0200-000064060000}"/>
            </a:ext>
          </a:extLst>
        </xdr:cNvPr>
        <xdr:cNvSpPr/>
      </xdr:nvSpPr>
      <xdr:spPr>
        <a:xfrm>
          <a:off x="94627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263880</xdr:rowOff>
    </xdr:to>
    <xdr:sp macro="" textlink="">
      <xdr:nvSpPr>
        <xdr:cNvPr id="1637" name="CustomShape 1">
          <a:extLst>
            <a:ext uri="{FF2B5EF4-FFF2-40B4-BE49-F238E27FC236}">
              <a16:creationId xmlns:a16="http://schemas.microsoft.com/office/drawing/2014/main" id="{00000000-0008-0000-0200-000065060000}"/>
            </a:ext>
          </a:extLst>
        </xdr:cNvPr>
        <xdr:cNvSpPr/>
      </xdr:nvSpPr>
      <xdr:spPr>
        <a:xfrm>
          <a:off x="94627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263880</xdr:rowOff>
    </xdr:to>
    <xdr:sp macro="" textlink="">
      <xdr:nvSpPr>
        <xdr:cNvPr id="1638" name="CustomShape 1">
          <a:extLst>
            <a:ext uri="{FF2B5EF4-FFF2-40B4-BE49-F238E27FC236}">
              <a16:creationId xmlns:a16="http://schemas.microsoft.com/office/drawing/2014/main" id="{00000000-0008-0000-0200-000066060000}"/>
            </a:ext>
          </a:extLst>
        </xdr:cNvPr>
        <xdr:cNvSpPr/>
      </xdr:nvSpPr>
      <xdr:spPr>
        <a:xfrm>
          <a:off x="94627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263880</xdr:rowOff>
    </xdr:to>
    <xdr:sp macro="" textlink="">
      <xdr:nvSpPr>
        <xdr:cNvPr id="1639" name="CustomShape 1">
          <a:extLst>
            <a:ext uri="{FF2B5EF4-FFF2-40B4-BE49-F238E27FC236}">
              <a16:creationId xmlns:a16="http://schemas.microsoft.com/office/drawing/2014/main" id="{00000000-0008-0000-0200-000067060000}"/>
            </a:ext>
          </a:extLst>
        </xdr:cNvPr>
        <xdr:cNvSpPr/>
      </xdr:nvSpPr>
      <xdr:spPr>
        <a:xfrm>
          <a:off x="94627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263880</xdr:rowOff>
    </xdr:to>
    <xdr:sp macro="" textlink="">
      <xdr:nvSpPr>
        <xdr:cNvPr id="1640" name="CustomShape 1">
          <a:extLst>
            <a:ext uri="{FF2B5EF4-FFF2-40B4-BE49-F238E27FC236}">
              <a16:creationId xmlns:a16="http://schemas.microsoft.com/office/drawing/2014/main" id="{00000000-0008-0000-0200-000068060000}"/>
            </a:ext>
          </a:extLst>
        </xdr:cNvPr>
        <xdr:cNvSpPr/>
      </xdr:nvSpPr>
      <xdr:spPr>
        <a:xfrm>
          <a:off x="94627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263880</xdr:rowOff>
    </xdr:to>
    <xdr:sp macro="" textlink="">
      <xdr:nvSpPr>
        <xdr:cNvPr id="1641" name="CustomShape 1">
          <a:extLst>
            <a:ext uri="{FF2B5EF4-FFF2-40B4-BE49-F238E27FC236}">
              <a16:creationId xmlns:a16="http://schemas.microsoft.com/office/drawing/2014/main" id="{00000000-0008-0000-0200-000069060000}"/>
            </a:ext>
          </a:extLst>
        </xdr:cNvPr>
        <xdr:cNvSpPr/>
      </xdr:nvSpPr>
      <xdr:spPr>
        <a:xfrm>
          <a:off x="94627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270720</xdr:rowOff>
    </xdr:to>
    <xdr:sp macro="" textlink="">
      <xdr:nvSpPr>
        <xdr:cNvPr id="1642" name="CustomShape 1">
          <a:extLst>
            <a:ext uri="{FF2B5EF4-FFF2-40B4-BE49-F238E27FC236}">
              <a16:creationId xmlns:a16="http://schemas.microsoft.com/office/drawing/2014/main" id="{00000000-0008-0000-0200-00006A060000}"/>
            </a:ext>
          </a:extLst>
        </xdr:cNvPr>
        <xdr:cNvSpPr/>
      </xdr:nvSpPr>
      <xdr:spPr>
        <a:xfrm>
          <a:off x="9462703" y="121280824"/>
          <a:ext cx="1251604"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263880</xdr:rowOff>
    </xdr:to>
    <xdr:sp macro="" textlink="">
      <xdr:nvSpPr>
        <xdr:cNvPr id="1643" name="CustomShape 1">
          <a:extLst>
            <a:ext uri="{FF2B5EF4-FFF2-40B4-BE49-F238E27FC236}">
              <a16:creationId xmlns:a16="http://schemas.microsoft.com/office/drawing/2014/main" id="{00000000-0008-0000-0200-00006B060000}"/>
            </a:ext>
          </a:extLst>
        </xdr:cNvPr>
        <xdr:cNvSpPr/>
      </xdr:nvSpPr>
      <xdr:spPr>
        <a:xfrm>
          <a:off x="94627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263880</xdr:rowOff>
    </xdr:to>
    <xdr:sp macro="" textlink="">
      <xdr:nvSpPr>
        <xdr:cNvPr id="1644" name="CustomShape 1">
          <a:extLst>
            <a:ext uri="{FF2B5EF4-FFF2-40B4-BE49-F238E27FC236}">
              <a16:creationId xmlns:a16="http://schemas.microsoft.com/office/drawing/2014/main" id="{00000000-0008-0000-0200-00006C060000}"/>
            </a:ext>
          </a:extLst>
        </xdr:cNvPr>
        <xdr:cNvSpPr/>
      </xdr:nvSpPr>
      <xdr:spPr>
        <a:xfrm>
          <a:off x="94627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263880</xdr:rowOff>
    </xdr:to>
    <xdr:sp macro="" textlink="">
      <xdr:nvSpPr>
        <xdr:cNvPr id="1645" name="CustomShape 1">
          <a:extLst>
            <a:ext uri="{FF2B5EF4-FFF2-40B4-BE49-F238E27FC236}">
              <a16:creationId xmlns:a16="http://schemas.microsoft.com/office/drawing/2014/main" id="{00000000-0008-0000-0200-00006D060000}"/>
            </a:ext>
          </a:extLst>
        </xdr:cNvPr>
        <xdr:cNvSpPr/>
      </xdr:nvSpPr>
      <xdr:spPr>
        <a:xfrm>
          <a:off x="94627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263880</xdr:rowOff>
    </xdr:to>
    <xdr:sp macro="" textlink="">
      <xdr:nvSpPr>
        <xdr:cNvPr id="1646" name="CustomShape 1">
          <a:extLst>
            <a:ext uri="{FF2B5EF4-FFF2-40B4-BE49-F238E27FC236}">
              <a16:creationId xmlns:a16="http://schemas.microsoft.com/office/drawing/2014/main" id="{00000000-0008-0000-0200-00006E060000}"/>
            </a:ext>
          </a:extLst>
        </xdr:cNvPr>
        <xdr:cNvSpPr/>
      </xdr:nvSpPr>
      <xdr:spPr>
        <a:xfrm>
          <a:off x="94627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211</xdr:row>
      <xdr:rowOff>360</xdr:rowOff>
    </xdr:from>
    <xdr:to>
      <xdr:col>7</xdr:col>
      <xdr:colOff>223200</xdr:colOff>
      <xdr:row>211</xdr:row>
      <xdr:rowOff>263880</xdr:rowOff>
    </xdr:to>
    <xdr:sp macro="" textlink="">
      <xdr:nvSpPr>
        <xdr:cNvPr id="1647" name="CustomShape 1">
          <a:extLst>
            <a:ext uri="{FF2B5EF4-FFF2-40B4-BE49-F238E27FC236}">
              <a16:creationId xmlns:a16="http://schemas.microsoft.com/office/drawing/2014/main" id="{00000000-0008-0000-0200-00006F060000}"/>
            </a:ext>
          </a:extLst>
        </xdr:cNvPr>
        <xdr:cNvSpPr/>
      </xdr:nvSpPr>
      <xdr:spPr>
        <a:xfrm>
          <a:off x="94627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211</xdr:row>
      <xdr:rowOff>360</xdr:rowOff>
    </xdr:from>
    <xdr:to>
      <xdr:col>7</xdr:col>
      <xdr:colOff>127800</xdr:colOff>
      <xdr:row>211</xdr:row>
      <xdr:rowOff>263880</xdr:rowOff>
    </xdr:to>
    <xdr:sp macro="" textlink="">
      <xdr:nvSpPr>
        <xdr:cNvPr id="1648" name="CustomShape 1">
          <a:extLst>
            <a:ext uri="{FF2B5EF4-FFF2-40B4-BE49-F238E27FC236}">
              <a16:creationId xmlns:a16="http://schemas.microsoft.com/office/drawing/2014/main" id="{00000000-0008-0000-0200-000070060000}"/>
            </a:ext>
          </a:extLst>
        </xdr:cNvPr>
        <xdr:cNvSpPr/>
      </xdr:nvSpPr>
      <xdr:spPr>
        <a:xfrm>
          <a:off x="93673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211</xdr:row>
      <xdr:rowOff>360</xdr:rowOff>
    </xdr:from>
    <xdr:to>
      <xdr:col>7</xdr:col>
      <xdr:colOff>127800</xdr:colOff>
      <xdr:row>211</xdr:row>
      <xdr:rowOff>263880</xdr:rowOff>
    </xdr:to>
    <xdr:sp macro="" textlink="">
      <xdr:nvSpPr>
        <xdr:cNvPr id="1649" name="CustomShape 1">
          <a:extLst>
            <a:ext uri="{FF2B5EF4-FFF2-40B4-BE49-F238E27FC236}">
              <a16:creationId xmlns:a16="http://schemas.microsoft.com/office/drawing/2014/main" id="{00000000-0008-0000-0200-000071060000}"/>
            </a:ext>
          </a:extLst>
        </xdr:cNvPr>
        <xdr:cNvSpPr/>
      </xdr:nvSpPr>
      <xdr:spPr>
        <a:xfrm>
          <a:off x="93673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211</xdr:row>
      <xdr:rowOff>360</xdr:rowOff>
    </xdr:from>
    <xdr:to>
      <xdr:col>7</xdr:col>
      <xdr:colOff>127800</xdr:colOff>
      <xdr:row>211</xdr:row>
      <xdr:rowOff>263880</xdr:rowOff>
    </xdr:to>
    <xdr:sp macro="" textlink="">
      <xdr:nvSpPr>
        <xdr:cNvPr id="1650" name="CustomShape 1">
          <a:extLst>
            <a:ext uri="{FF2B5EF4-FFF2-40B4-BE49-F238E27FC236}">
              <a16:creationId xmlns:a16="http://schemas.microsoft.com/office/drawing/2014/main" id="{00000000-0008-0000-0200-000072060000}"/>
            </a:ext>
          </a:extLst>
        </xdr:cNvPr>
        <xdr:cNvSpPr/>
      </xdr:nvSpPr>
      <xdr:spPr>
        <a:xfrm>
          <a:off x="93673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211</xdr:row>
      <xdr:rowOff>360</xdr:rowOff>
    </xdr:from>
    <xdr:to>
      <xdr:col>7</xdr:col>
      <xdr:colOff>127800</xdr:colOff>
      <xdr:row>211</xdr:row>
      <xdr:rowOff>263880</xdr:rowOff>
    </xdr:to>
    <xdr:sp macro="" textlink="">
      <xdr:nvSpPr>
        <xdr:cNvPr id="1651" name="CustomShape 1">
          <a:extLst>
            <a:ext uri="{FF2B5EF4-FFF2-40B4-BE49-F238E27FC236}">
              <a16:creationId xmlns:a16="http://schemas.microsoft.com/office/drawing/2014/main" id="{00000000-0008-0000-0200-000073060000}"/>
            </a:ext>
          </a:extLst>
        </xdr:cNvPr>
        <xdr:cNvSpPr/>
      </xdr:nvSpPr>
      <xdr:spPr>
        <a:xfrm>
          <a:off x="9367303" y="121280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263880</xdr:rowOff>
    </xdr:to>
    <xdr:sp macro="" textlink="">
      <xdr:nvSpPr>
        <xdr:cNvPr id="1502" name="CustomShape 1">
          <a:extLst>
            <a:ext uri="{FF2B5EF4-FFF2-40B4-BE49-F238E27FC236}">
              <a16:creationId xmlns:a16="http://schemas.microsoft.com/office/drawing/2014/main" id="{00000000-0008-0000-0200-0000DE050000}"/>
            </a:ext>
          </a:extLst>
        </xdr:cNvPr>
        <xdr:cNvSpPr/>
      </xdr:nvSpPr>
      <xdr:spPr>
        <a:xfrm>
          <a:off x="98414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263880</xdr:rowOff>
    </xdr:to>
    <xdr:sp macro="" textlink="">
      <xdr:nvSpPr>
        <xdr:cNvPr id="1503" name="CustomShape 1">
          <a:extLst>
            <a:ext uri="{FF2B5EF4-FFF2-40B4-BE49-F238E27FC236}">
              <a16:creationId xmlns:a16="http://schemas.microsoft.com/office/drawing/2014/main" id="{00000000-0008-0000-0200-0000DF050000}"/>
            </a:ext>
          </a:extLst>
        </xdr:cNvPr>
        <xdr:cNvSpPr/>
      </xdr:nvSpPr>
      <xdr:spPr>
        <a:xfrm>
          <a:off x="98414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263880</xdr:rowOff>
    </xdr:to>
    <xdr:sp macro="" textlink="">
      <xdr:nvSpPr>
        <xdr:cNvPr id="1504" name="CustomShape 1">
          <a:extLst>
            <a:ext uri="{FF2B5EF4-FFF2-40B4-BE49-F238E27FC236}">
              <a16:creationId xmlns:a16="http://schemas.microsoft.com/office/drawing/2014/main" id="{00000000-0008-0000-0200-0000E0050000}"/>
            </a:ext>
          </a:extLst>
        </xdr:cNvPr>
        <xdr:cNvSpPr/>
      </xdr:nvSpPr>
      <xdr:spPr>
        <a:xfrm>
          <a:off x="98414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263880</xdr:rowOff>
    </xdr:to>
    <xdr:sp macro="" textlink="">
      <xdr:nvSpPr>
        <xdr:cNvPr id="1505" name="CustomShape 1">
          <a:extLst>
            <a:ext uri="{FF2B5EF4-FFF2-40B4-BE49-F238E27FC236}">
              <a16:creationId xmlns:a16="http://schemas.microsoft.com/office/drawing/2014/main" id="{00000000-0008-0000-0200-0000E1050000}"/>
            </a:ext>
          </a:extLst>
        </xdr:cNvPr>
        <xdr:cNvSpPr/>
      </xdr:nvSpPr>
      <xdr:spPr>
        <a:xfrm>
          <a:off x="98414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263880</xdr:rowOff>
    </xdr:to>
    <xdr:sp macro="" textlink="">
      <xdr:nvSpPr>
        <xdr:cNvPr id="1506" name="CustomShape 1">
          <a:extLst>
            <a:ext uri="{FF2B5EF4-FFF2-40B4-BE49-F238E27FC236}">
              <a16:creationId xmlns:a16="http://schemas.microsoft.com/office/drawing/2014/main" id="{00000000-0008-0000-0200-0000E2050000}"/>
            </a:ext>
          </a:extLst>
        </xdr:cNvPr>
        <xdr:cNvSpPr/>
      </xdr:nvSpPr>
      <xdr:spPr>
        <a:xfrm>
          <a:off x="98414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263880</xdr:rowOff>
    </xdr:to>
    <xdr:sp macro="" textlink="">
      <xdr:nvSpPr>
        <xdr:cNvPr id="1507" name="CustomShape 1">
          <a:extLst>
            <a:ext uri="{FF2B5EF4-FFF2-40B4-BE49-F238E27FC236}">
              <a16:creationId xmlns:a16="http://schemas.microsoft.com/office/drawing/2014/main" id="{00000000-0008-0000-0200-0000E3050000}"/>
            </a:ext>
          </a:extLst>
        </xdr:cNvPr>
        <xdr:cNvSpPr/>
      </xdr:nvSpPr>
      <xdr:spPr>
        <a:xfrm>
          <a:off x="98414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263880</xdr:rowOff>
    </xdr:to>
    <xdr:sp macro="" textlink="">
      <xdr:nvSpPr>
        <xdr:cNvPr id="1508" name="CustomShape 1">
          <a:extLst>
            <a:ext uri="{FF2B5EF4-FFF2-40B4-BE49-F238E27FC236}">
              <a16:creationId xmlns:a16="http://schemas.microsoft.com/office/drawing/2014/main" id="{00000000-0008-0000-0200-0000E4050000}"/>
            </a:ext>
          </a:extLst>
        </xdr:cNvPr>
        <xdr:cNvSpPr/>
      </xdr:nvSpPr>
      <xdr:spPr>
        <a:xfrm>
          <a:off x="98414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263880</xdr:rowOff>
    </xdr:to>
    <xdr:sp macro="" textlink="">
      <xdr:nvSpPr>
        <xdr:cNvPr id="1509" name="CustomShape 1">
          <a:extLst>
            <a:ext uri="{FF2B5EF4-FFF2-40B4-BE49-F238E27FC236}">
              <a16:creationId xmlns:a16="http://schemas.microsoft.com/office/drawing/2014/main" id="{00000000-0008-0000-0200-0000E5050000}"/>
            </a:ext>
          </a:extLst>
        </xdr:cNvPr>
        <xdr:cNvSpPr/>
      </xdr:nvSpPr>
      <xdr:spPr>
        <a:xfrm>
          <a:off x="98414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263880</xdr:rowOff>
    </xdr:to>
    <xdr:sp macro="" textlink="">
      <xdr:nvSpPr>
        <xdr:cNvPr id="1510" name="CustomShape 1">
          <a:extLst>
            <a:ext uri="{FF2B5EF4-FFF2-40B4-BE49-F238E27FC236}">
              <a16:creationId xmlns:a16="http://schemas.microsoft.com/office/drawing/2014/main" id="{00000000-0008-0000-0200-0000E6050000}"/>
            </a:ext>
          </a:extLst>
        </xdr:cNvPr>
        <xdr:cNvSpPr/>
      </xdr:nvSpPr>
      <xdr:spPr>
        <a:xfrm>
          <a:off x="98414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263880</xdr:rowOff>
    </xdr:to>
    <xdr:sp macro="" textlink="">
      <xdr:nvSpPr>
        <xdr:cNvPr id="1511" name="CustomShape 1">
          <a:extLst>
            <a:ext uri="{FF2B5EF4-FFF2-40B4-BE49-F238E27FC236}">
              <a16:creationId xmlns:a16="http://schemas.microsoft.com/office/drawing/2014/main" id="{00000000-0008-0000-0200-0000E7050000}"/>
            </a:ext>
          </a:extLst>
        </xdr:cNvPr>
        <xdr:cNvSpPr/>
      </xdr:nvSpPr>
      <xdr:spPr>
        <a:xfrm>
          <a:off x="98414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263880</xdr:rowOff>
    </xdr:to>
    <xdr:sp macro="" textlink="">
      <xdr:nvSpPr>
        <xdr:cNvPr id="1512" name="CustomShape 1">
          <a:extLst>
            <a:ext uri="{FF2B5EF4-FFF2-40B4-BE49-F238E27FC236}">
              <a16:creationId xmlns:a16="http://schemas.microsoft.com/office/drawing/2014/main" id="{00000000-0008-0000-0200-0000E8050000}"/>
            </a:ext>
          </a:extLst>
        </xdr:cNvPr>
        <xdr:cNvSpPr/>
      </xdr:nvSpPr>
      <xdr:spPr>
        <a:xfrm>
          <a:off x="98414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263880</xdr:rowOff>
    </xdr:to>
    <xdr:sp macro="" textlink="">
      <xdr:nvSpPr>
        <xdr:cNvPr id="1513" name="CustomShape 1">
          <a:extLst>
            <a:ext uri="{FF2B5EF4-FFF2-40B4-BE49-F238E27FC236}">
              <a16:creationId xmlns:a16="http://schemas.microsoft.com/office/drawing/2014/main" id="{00000000-0008-0000-0200-0000E9050000}"/>
            </a:ext>
          </a:extLst>
        </xdr:cNvPr>
        <xdr:cNvSpPr/>
      </xdr:nvSpPr>
      <xdr:spPr>
        <a:xfrm>
          <a:off x="98414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263880</xdr:rowOff>
    </xdr:to>
    <xdr:sp macro="" textlink="">
      <xdr:nvSpPr>
        <xdr:cNvPr id="1514" name="CustomShape 1">
          <a:extLst>
            <a:ext uri="{FF2B5EF4-FFF2-40B4-BE49-F238E27FC236}">
              <a16:creationId xmlns:a16="http://schemas.microsoft.com/office/drawing/2014/main" id="{00000000-0008-0000-0200-0000EA050000}"/>
            </a:ext>
          </a:extLst>
        </xdr:cNvPr>
        <xdr:cNvSpPr/>
      </xdr:nvSpPr>
      <xdr:spPr>
        <a:xfrm>
          <a:off x="98414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263880</xdr:rowOff>
    </xdr:to>
    <xdr:sp macro="" textlink="">
      <xdr:nvSpPr>
        <xdr:cNvPr id="1515" name="CustomShape 1">
          <a:extLst>
            <a:ext uri="{FF2B5EF4-FFF2-40B4-BE49-F238E27FC236}">
              <a16:creationId xmlns:a16="http://schemas.microsoft.com/office/drawing/2014/main" id="{00000000-0008-0000-0200-0000EB050000}"/>
            </a:ext>
          </a:extLst>
        </xdr:cNvPr>
        <xdr:cNvSpPr/>
      </xdr:nvSpPr>
      <xdr:spPr>
        <a:xfrm>
          <a:off x="98414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263880</xdr:rowOff>
    </xdr:to>
    <xdr:sp macro="" textlink="">
      <xdr:nvSpPr>
        <xdr:cNvPr id="1516" name="CustomShape 1">
          <a:extLst>
            <a:ext uri="{FF2B5EF4-FFF2-40B4-BE49-F238E27FC236}">
              <a16:creationId xmlns:a16="http://schemas.microsoft.com/office/drawing/2014/main" id="{00000000-0008-0000-0200-0000EC050000}"/>
            </a:ext>
          </a:extLst>
        </xdr:cNvPr>
        <xdr:cNvSpPr/>
      </xdr:nvSpPr>
      <xdr:spPr>
        <a:xfrm>
          <a:off x="98414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263880</xdr:rowOff>
    </xdr:to>
    <xdr:sp macro="" textlink="">
      <xdr:nvSpPr>
        <xdr:cNvPr id="1517" name="CustomShape 1">
          <a:extLst>
            <a:ext uri="{FF2B5EF4-FFF2-40B4-BE49-F238E27FC236}">
              <a16:creationId xmlns:a16="http://schemas.microsoft.com/office/drawing/2014/main" id="{00000000-0008-0000-0200-0000ED050000}"/>
            </a:ext>
          </a:extLst>
        </xdr:cNvPr>
        <xdr:cNvSpPr/>
      </xdr:nvSpPr>
      <xdr:spPr>
        <a:xfrm>
          <a:off x="98414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263880</xdr:rowOff>
    </xdr:to>
    <xdr:sp macro="" textlink="">
      <xdr:nvSpPr>
        <xdr:cNvPr id="1518" name="CustomShape 1">
          <a:extLst>
            <a:ext uri="{FF2B5EF4-FFF2-40B4-BE49-F238E27FC236}">
              <a16:creationId xmlns:a16="http://schemas.microsoft.com/office/drawing/2014/main" id="{00000000-0008-0000-0200-0000EE050000}"/>
            </a:ext>
          </a:extLst>
        </xdr:cNvPr>
        <xdr:cNvSpPr/>
      </xdr:nvSpPr>
      <xdr:spPr>
        <a:xfrm>
          <a:off x="98414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263880</xdr:rowOff>
    </xdr:to>
    <xdr:sp macro="" textlink="">
      <xdr:nvSpPr>
        <xdr:cNvPr id="1519" name="CustomShape 1">
          <a:extLst>
            <a:ext uri="{FF2B5EF4-FFF2-40B4-BE49-F238E27FC236}">
              <a16:creationId xmlns:a16="http://schemas.microsoft.com/office/drawing/2014/main" id="{00000000-0008-0000-0200-0000EF050000}"/>
            </a:ext>
          </a:extLst>
        </xdr:cNvPr>
        <xdr:cNvSpPr/>
      </xdr:nvSpPr>
      <xdr:spPr>
        <a:xfrm>
          <a:off x="98414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263880</xdr:rowOff>
    </xdr:to>
    <xdr:sp macro="" textlink="">
      <xdr:nvSpPr>
        <xdr:cNvPr id="1520" name="CustomShape 1">
          <a:extLst>
            <a:ext uri="{FF2B5EF4-FFF2-40B4-BE49-F238E27FC236}">
              <a16:creationId xmlns:a16="http://schemas.microsoft.com/office/drawing/2014/main" id="{00000000-0008-0000-0200-0000F0050000}"/>
            </a:ext>
          </a:extLst>
        </xdr:cNvPr>
        <xdr:cNvSpPr/>
      </xdr:nvSpPr>
      <xdr:spPr>
        <a:xfrm>
          <a:off x="98414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263880</xdr:rowOff>
    </xdr:to>
    <xdr:sp macro="" textlink="">
      <xdr:nvSpPr>
        <xdr:cNvPr id="1521" name="CustomShape 1">
          <a:extLst>
            <a:ext uri="{FF2B5EF4-FFF2-40B4-BE49-F238E27FC236}">
              <a16:creationId xmlns:a16="http://schemas.microsoft.com/office/drawing/2014/main" id="{00000000-0008-0000-0200-0000F1050000}"/>
            </a:ext>
          </a:extLst>
        </xdr:cNvPr>
        <xdr:cNvSpPr/>
      </xdr:nvSpPr>
      <xdr:spPr>
        <a:xfrm>
          <a:off x="98414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263880</xdr:rowOff>
    </xdr:to>
    <xdr:sp macro="" textlink="">
      <xdr:nvSpPr>
        <xdr:cNvPr id="1522" name="CustomShape 1">
          <a:extLst>
            <a:ext uri="{FF2B5EF4-FFF2-40B4-BE49-F238E27FC236}">
              <a16:creationId xmlns:a16="http://schemas.microsoft.com/office/drawing/2014/main" id="{00000000-0008-0000-0200-0000F2050000}"/>
            </a:ext>
          </a:extLst>
        </xdr:cNvPr>
        <xdr:cNvSpPr/>
      </xdr:nvSpPr>
      <xdr:spPr>
        <a:xfrm>
          <a:off x="98414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263880</xdr:rowOff>
    </xdr:to>
    <xdr:sp macro="" textlink="">
      <xdr:nvSpPr>
        <xdr:cNvPr id="1523" name="CustomShape 1">
          <a:extLst>
            <a:ext uri="{FF2B5EF4-FFF2-40B4-BE49-F238E27FC236}">
              <a16:creationId xmlns:a16="http://schemas.microsoft.com/office/drawing/2014/main" id="{00000000-0008-0000-0200-0000F3050000}"/>
            </a:ext>
          </a:extLst>
        </xdr:cNvPr>
        <xdr:cNvSpPr/>
      </xdr:nvSpPr>
      <xdr:spPr>
        <a:xfrm>
          <a:off x="98414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263880</xdr:rowOff>
    </xdr:to>
    <xdr:sp macro="" textlink="">
      <xdr:nvSpPr>
        <xdr:cNvPr id="1524" name="CustomShape 1">
          <a:extLst>
            <a:ext uri="{FF2B5EF4-FFF2-40B4-BE49-F238E27FC236}">
              <a16:creationId xmlns:a16="http://schemas.microsoft.com/office/drawing/2014/main" id="{00000000-0008-0000-0200-0000F4050000}"/>
            </a:ext>
          </a:extLst>
        </xdr:cNvPr>
        <xdr:cNvSpPr/>
      </xdr:nvSpPr>
      <xdr:spPr>
        <a:xfrm>
          <a:off x="98414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263880</xdr:rowOff>
    </xdr:to>
    <xdr:sp macro="" textlink="">
      <xdr:nvSpPr>
        <xdr:cNvPr id="1525" name="CustomShape 1">
          <a:extLst>
            <a:ext uri="{FF2B5EF4-FFF2-40B4-BE49-F238E27FC236}">
              <a16:creationId xmlns:a16="http://schemas.microsoft.com/office/drawing/2014/main" id="{00000000-0008-0000-0200-0000F5050000}"/>
            </a:ext>
          </a:extLst>
        </xdr:cNvPr>
        <xdr:cNvSpPr/>
      </xdr:nvSpPr>
      <xdr:spPr>
        <a:xfrm>
          <a:off x="98414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263880</xdr:rowOff>
    </xdr:to>
    <xdr:sp macro="" textlink="">
      <xdr:nvSpPr>
        <xdr:cNvPr id="1526" name="CustomShape 1">
          <a:extLst>
            <a:ext uri="{FF2B5EF4-FFF2-40B4-BE49-F238E27FC236}">
              <a16:creationId xmlns:a16="http://schemas.microsoft.com/office/drawing/2014/main" id="{00000000-0008-0000-0200-0000F6050000}"/>
            </a:ext>
          </a:extLst>
        </xdr:cNvPr>
        <xdr:cNvSpPr/>
      </xdr:nvSpPr>
      <xdr:spPr>
        <a:xfrm>
          <a:off x="98414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263880</xdr:rowOff>
    </xdr:to>
    <xdr:sp macro="" textlink="">
      <xdr:nvSpPr>
        <xdr:cNvPr id="1527" name="CustomShape 1">
          <a:extLst>
            <a:ext uri="{FF2B5EF4-FFF2-40B4-BE49-F238E27FC236}">
              <a16:creationId xmlns:a16="http://schemas.microsoft.com/office/drawing/2014/main" id="{00000000-0008-0000-0200-0000F7050000}"/>
            </a:ext>
          </a:extLst>
        </xdr:cNvPr>
        <xdr:cNvSpPr/>
      </xdr:nvSpPr>
      <xdr:spPr>
        <a:xfrm>
          <a:off x="98414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263880</xdr:rowOff>
    </xdr:to>
    <xdr:sp macro="" textlink="">
      <xdr:nvSpPr>
        <xdr:cNvPr id="1528" name="CustomShape 1">
          <a:extLst>
            <a:ext uri="{FF2B5EF4-FFF2-40B4-BE49-F238E27FC236}">
              <a16:creationId xmlns:a16="http://schemas.microsoft.com/office/drawing/2014/main" id="{00000000-0008-0000-0200-0000F8050000}"/>
            </a:ext>
          </a:extLst>
        </xdr:cNvPr>
        <xdr:cNvSpPr/>
      </xdr:nvSpPr>
      <xdr:spPr>
        <a:xfrm>
          <a:off x="98414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263880</xdr:rowOff>
    </xdr:to>
    <xdr:sp macro="" textlink="">
      <xdr:nvSpPr>
        <xdr:cNvPr id="1529" name="CustomShape 1">
          <a:extLst>
            <a:ext uri="{FF2B5EF4-FFF2-40B4-BE49-F238E27FC236}">
              <a16:creationId xmlns:a16="http://schemas.microsoft.com/office/drawing/2014/main" id="{00000000-0008-0000-0200-0000F9050000}"/>
            </a:ext>
          </a:extLst>
        </xdr:cNvPr>
        <xdr:cNvSpPr/>
      </xdr:nvSpPr>
      <xdr:spPr>
        <a:xfrm>
          <a:off x="98414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270720</xdr:rowOff>
    </xdr:to>
    <xdr:sp macro="" textlink="">
      <xdr:nvSpPr>
        <xdr:cNvPr id="1530" name="CustomShape 1">
          <a:extLst>
            <a:ext uri="{FF2B5EF4-FFF2-40B4-BE49-F238E27FC236}">
              <a16:creationId xmlns:a16="http://schemas.microsoft.com/office/drawing/2014/main" id="{00000000-0008-0000-0200-0000FA050000}"/>
            </a:ext>
          </a:extLst>
        </xdr:cNvPr>
        <xdr:cNvSpPr/>
      </xdr:nvSpPr>
      <xdr:spPr>
        <a:xfrm>
          <a:off x="9841435" y="297370860"/>
          <a:ext cx="1240265"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263880</xdr:rowOff>
    </xdr:to>
    <xdr:sp macro="" textlink="">
      <xdr:nvSpPr>
        <xdr:cNvPr id="1531" name="CustomShape 1">
          <a:extLst>
            <a:ext uri="{FF2B5EF4-FFF2-40B4-BE49-F238E27FC236}">
              <a16:creationId xmlns:a16="http://schemas.microsoft.com/office/drawing/2014/main" id="{00000000-0008-0000-0200-0000FB050000}"/>
            </a:ext>
          </a:extLst>
        </xdr:cNvPr>
        <xdr:cNvSpPr/>
      </xdr:nvSpPr>
      <xdr:spPr>
        <a:xfrm>
          <a:off x="98414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263880</xdr:rowOff>
    </xdr:to>
    <xdr:sp macro="" textlink="">
      <xdr:nvSpPr>
        <xdr:cNvPr id="1532" name="CustomShape 1">
          <a:extLst>
            <a:ext uri="{FF2B5EF4-FFF2-40B4-BE49-F238E27FC236}">
              <a16:creationId xmlns:a16="http://schemas.microsoft.com/office/drawing/2014/main" id="{00000000-0008-0000-0200-0000FC050000}"/>
            </a:ext>
          </a:extLst>
        </xdr:cNvPr>
        <xdr:cNvSpPr/>
      </xdr:nvSpPr>
      <xdr:spPr>
        <a:xfrm>
          <a:off x="98414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270720</xdr:rowOff>
    </xdr:to>
    <xdr:sp macro="" textlink="">
      <xdr:nvSpPr>
        <xdr:cNvPr id="1533" name="CustomShape 1">
          <a:extLst>
            <a:ext uri="{FF2B5EF4-FFF2-40B4-BE49-F238E27FC236}">
              <a16:creationId xmlns:a16="http://schemas.microsoft.com/office/drawing/2014/main" id="{00000000-0008-0000-0200-0000FD050000}"/>
            </a:ext>
          </a:extLst>
        </xdr:cNvPr>
        <xdr:cNvSpPr/>
      </xdr:nvSpPr>
      <xdr:spPr>
        <a:xfrm>
          <a:off x="9841435" y="297370860"/>
          <a:ext cx="1240265"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263880</xdr:rowOff>
    </xdr:to>
    <xdr:sp macro="" textlink="">
      <xdr:nvSpPr>
        <xdr:cNvPr id="1534" name="CustomShape 1">
          <a:extLst>
            <a:ext uri="{FF2B5EF4-FFF2-40B4-BE49-F238E27FC236}">
              <a16:creationId xmlns:a16="http://schemas.microsoft.com/office/drawing/2014/main" id="{00000000-0008-0000-0200-0000FE050000}"/>
            </a:ext>
          </a:extLst>
        </xdr:cNvPr>
        <xdr:cNvSpPr/>
      </xdr:nvSpPr>
      <xdr:spPr>
        <a:xfrm>
          <a:off x="98414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263880</xdr:rowOff>
    </xdr:to>
    <xdr:sp macro="" textlink="">
      <xdr:nvSpPr>
        <xdr:cNvPr id="1535" name="CustomShape 1">
          <a:extLst>
            <a:ext uri="{FF2B5EF4-FFF2-40B4-BE49-F238E27FC236}">
              <a16:creationId xmlns:a16="http://schemas.microsoft.com/office/drawing/2014/main" id="{00000000-0008-0000-0200-0000FF050000}"/>
            </a:ext>
          </a:extLst>
        </xdr:cNvPr>
        <xdr:cNvSpPr/>
      </xdr:nvSpPr>
      <xdr:spPr>
        <a:xfrm>
          <a:off x="98414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263880</xdr:rowOff>
    </xdr:to>
    <xdr:sp macro="" textlink="">
      <xdr:nvSpPr>
        <xdr:cNvPr id="1536" name="CustomShape 1">
          <a:extLst>
            <a:ext uri="{FF2B5EF4-FFF2-40B4-BE49-F238E27FC236}">
              <a16:creationId xmlns:a16="http://schemas.microsoft.com/office/drawing/2014/main" id="{00000000-0008-0000-0200-000000060000}"/>
            </a:ext>
          </a:extLst>
        </xdr:cNvPr>
        <xdr:cNvSpPr/>
      </xdr:nvSpPr>
      <xdr:spPr>
        <a:xfrm>
          <a:off x="98414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263880</xdr:rowOff>
    </xdr:to>
    <xdr:sp macro="" textlink="">
      <xdr:nvSpPr>
        <xdr:cNvPr id="1537" name="CustomShape 1">
          <a:extLst>
            <a:ext uri="{FF2B5EF4-FFF2-40B4-BE49-F238E27FC236}">
              <a16:creationId xmlns:a16="http://schemas.microsoft.com/office/drawing/2014/main" id="{00000000-0008-0000-0200-000001060000}"/>
            </a:ext>
          </a:extLst>
        </xdr:cNvPr>
        <xdr:cNvSpPr/>
      </xdr:nvSpPr>
      <xdr:spPr>
        <a:xfrm>
          <a:off x="98414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263880</xdr:rowOff>
    </xdr:to>
    <xdr:sp macro="" textlink="">
      <xdr:nvSpPr>
        <xdr:cNvPr id="1538" name="CustomShape 1">
          <a:extLst>
            <a:ext uri="{FF2B5EF4-FFF2-40B4-BE49-F238E27FC236}">
              <a16:creationId xmlns:a16="http://schemas.microsoft.com/office/drawing/2014/main" id="{00000000-0008-0000-0200-000002060000}"/>
            </a:ext>
          </a:extLst>
        </xdr:cNvPr>
        <xdr:cNvSpPr/>
      </xdr:nvSpPr>
      <xdr:spPr>
        <a:xfrm>
          <a:off x="98414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263880</xdr:rowOff>
    </xdr:to>
    <xdr:sp macro="" textlink="">
      <xdr:nvSpPr>
        <xdr:cNvPr id="1539" name="CustomShape 1">
          <a:extLst>
            <a:ext uri="{FF2B5EF4-FFF2-40B4-BE49-F238E27FC236}">
              <a16:creationId xmlns:a16="http://schemas.microsoft.com/office/drawing/2014/main" id="{00000000-0008-0000-0200-000003060000}"/>
            </a:ext>
          </a:extLst>
        </xdr:cNvPr>
        <xdr:cNvSpPr/>
      </xdr:nvSpPr>
      <xdr:spPr>
        <a:xfrm>
          <a:off x="98414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263880</xdr:rowOff>
    </xdr:to>
    <xdr:sp macro="" textlink="">
      <xdr:nvSpPr>
        <xdr:cNvPr id="1540" name="CustomShape 1">
          <a:extLst>
            <a:ext uri="{FF2B5EF4-FFF2-40B4-BE49-F238E27FC236}">
              <a16:creationId xmlns:a16="http://schemas.microsoft.com/office/drawing/2014/main" id="{00000000-0008-0000-0200-000004060000}"/>
            </a:ext>
          </a:extLst>
        </xdr:cNvPr>
        <xdr:cNvSpPr/>
      </xdr:nvSpPr>
      <xdr:spPr>
        <a:xfrm>
          <a:off x="98414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263880</xdr:rowOff>
    </xdr:to>
    <xdr:sp macro="" textlink="">
      <xdr:nvSpPr>
        <xdr:cNvPr id="1541" name="CustomShape 1">
          <a:extLst>
            <a:ext uri="{FF2B5EF4-FFF2-40B4-BE49-F238E27FC236}">
              <a16:creationId xmlns:a16="http://schemas.microsoft.com/office/drawing/2014/main" id="{00000000-0008-0000-0200-000005060000}"/>
            </a:ext>
          </a:extLst>
        </xdr:cNvPr>
        <xdr:cNvSpPr/>
      </xdr:nvSpPr>
      <xdr:spPr>
        <a:xfrm>
          <a:off x="98414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270720</xdr:rowOff>
    </xdr:to>
    <xdr:sp macro="" textlink="">
      <xdr:nvSpPr>
        <xdr:cNvPr id="1542" name="CustomShape 1">
          <a:extLst>
            <a:ext uri="{FF2B5EF4-FFF2-40B4-BE49-F238E27FC236}">
              <a16:creationId xmlns:a16="http://schemas.microsoft.com/office/drawing/2014/main" id="{00000000-0008-0000-0200-000006060000}"/>
            </a:ext>
          </a:extLst>
        </xdr:cNvPr>
        <xdr:cNvSpPr/>
      </xdr:nvSpPr>
      <xdr:spPr>
        <a:xfrm>
          <a:off x="9841435" y="297370860"/>
          <a:ext cx="1240265"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263880</xdr:rowOff>
    </xdr:to>
    <xdr:sp macro="" textlink="">
      <xdr:nvSpPr>
        <xdr:cNvPr id="1543" name="CustomShape 1">
          <a:extLst>
            <a:ext uri="{FF2B5EF4-FFF2-40B4-BE49-F238E27FC236}">
              <a16:creationId xmlns:a16="http://schemas.microsoft.com/office/drawing/2014/main" id="{00000000-0008-0000-0200-000007060000}"/>
            </a:ext>
          </a:extLst>
        </xdr:cNvPr>
        <xdr:cNvSpPr/>
      </xdr:nvSpPr>
      <xdr:spPr>
        <a:xfrm>
          <a:off x="98414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263880</xdr:rowOff>
    </xdr:to>
    <xdr:sp macro="" textlink="">
      <xdr:nvSpPr>
        <xdr:cNvPr id="1544" name="CustomShape 1">
          <a:extLst>
            <a:ext uri="{FF2B5EF4-FFF2-40B4-BE49-F238E27FC236}">
              <a16:creationId xmlns:a16="http://schemas.microsoft.com/office/drawing/2014/main" id="{00000000-0008-0000-0200-000008060000}"/>
            </a:ext>
          </a:extLst>
        </xdr:cNvPr>
        <xdr:cNvSpPr/>
      </xdr:nvSpPr>
      <xdr:spPr>
        <a:xfrm>
          <a:off x="98414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263880</xdr:rowOff>
    </xdr:to>
    <xdr:sp macro="" textlink="">
      <xdr:nvSpPr>
        <xdr:cNvPr id="1545" name="CustomShape 1">
          <a:extLst>
            <a:ext uri="{FF2B5EF4-FFF2-40B4-BE49-F238E27FC236}">
              <a16:creationId xmlns:a16="http://schemas.microsoft.com/office/drawing/2014/main" id="{00000000-0008-0000-0200-000009060000}"/>
            </a:ext>
          </a:extLst>
        </xdr:cNvPr>
        <xdr:cNvSpPr/>
      </xdr:nvSpPr>
      <xdr:spPr>
        <a:xfrm>
          <a:off x="98414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263880</xdr:rowOff>
    </xdr:to>
    <xdr:sp macro="" textlink="">
      <xdr:nvSpPr>
        <xdr:cNvPr id="1546" name="CustomShape 1">
          <a:extLst>
            <a:ext uri="{FF2B5EF4-FFF2-40B4-BE49-F238E27FC236}">
              <a16:creationId xmlns:a16="http://schemas.microsoft.com/office/drawing/2014/main" id="{00000000-0008-0000-0200-00000A060000}"/>
            </a:ext>
          </a:extLst>
        </xdr:cNvPr>
        <xdr:cNvSpPr/>
      </xdr:nvSpPr>
      <xdr:spPr>
        <a:xfrm>
          <a:off x="98414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524</xdr:row>
      <xdr:rowOff>360</xdr:rowOff>
    </xdr:from>
    <xdr:to>
      <xdr:col>7</xdr:col>
      <xdr:colOff>223200</xdr:colOff>
      <xdr:row>524</xdr:row>
      <xdr:rowOff>263880</xdr:rowOff>
    </xdr:to>
    <xdr:sp macro="" textlink="">
      <xdr:nvSpPr>
        <xdr:cNvPr id="1547" name="CustomShape 1">
          <a:extLst>
            <a:ext uri="{FF2B5EF4-FFF2-40B4-BE49-F238E27FC236}">
              <a16:creationId xmlns:a16="http://schemas.microsoft.com/office/drawing/2014/main" id="{00000000-0008-0000-0200-00000B060000}"/>
            </a:ext>
          </a:extLst>
        </xdr:cNvPr>
        <xdr:cNvSpPr/>
      </xdr:nvSpPr>
      <xdr:spPr>
        <a:xfrm>
          <a:off x="98414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524</xdr:row>
      <xdr:rowOff>360</xdr:rowOff>
    </xdr:from>
    <xdr:to>
      <xdr:col>7</xdr:col>
      <xdr:colOff>127800</xdr:colOff>
      <xdr:row>524</xdr:row>
      <xdr:rowOff>263880</xdr:rowOff>
    </xdr:to>
    <xdr:sp macro="" textlink="">
      <xdr:nvSpPr>
        <xdr:cNvPr id="1548" name="CustomShape 1">
          <a:extLst>
            <a:ext uri="{FF2B5EF4-FFF2-40B4-BE49-F238E27FC236}">
              <a16:creationId xmlns:a16="http://schemas.microsoft.com/office/drawing/2014/main" id="{00000000-0008-0000-0200-00000C060000}"/>
            </a:ext>
          </a:extLst>
        </xdr:cNvPr>
        <xdr:cNvSpPr/>
      </xdr:nvSpPr>
      <xdr:spPr>
        <a:xfrm>
          <a:off x="97460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524</xdr:row>
      <xdr:rowOff>360</xdr:rowOff>
    </xdr:from>
    <xdr:to>
      <xdr:col>7</xdr:col>
      <xdr:colOff>127800</xdr:colOff>
      <xdr:row>524</xdr:row>
      <xdr:rowOff>263880</xdr:rowOff>
    </xdr:to>
    <xdr:sp macro="" textlink="">
      <xdr:nvSpPr>
        <xdr:cNvPr id="1549" name="CustomShape 1">
          <a:extLst>
            <a:ext uri="{FF2B5EF4-FFF2-40B4-BE49-F238E27FC236}">
              <a16:creationId xmlns:a16="http://schemas.microsoft.com/office/drawing/2014/main" id="{00000000-0008-0000-0200-00000D060000}"/>
            </a:ext>
          </a:extLst>
        </xdr:cNvPr>
        <xdr:cNvSpPr/>
      </xdr:nvSpPr>
      <xdr:spPr>
        <a:xfrm>
          <a:off x="97460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524</xdr:row>
      <xdr:rowOff>360</xdr:rowOff>
    </xdr:from>
    <xdr:to>
      <xdr:col>7</xdr:col>
      <xdr:colOff>127800</xdr:colOff>
      <xdr:row>524</xdr:row>
      <xdr:rowOff>263880</xdr:rowOff>
    </xdr:to>
    <xdr:sp macro="" textlink="">
      <xdr:nvSpPr>
        <xdr:cNvPr id="1550" name="CustomShape 1">
          <a:extLst>
            <a:ext uri="{FF2B5EF4-FFF2-40B4-BE49-F238E27FC236}">
              <a16:creationId xmlns:a16="http://schemas.microsoft.com/office/drawing/2014/main" id="{00000000-0008-0000-0200-00000E060000}"/>
            </a:ext>
          </a:extLst>
        </xdr:cNvPr>
        <xdr:cNvSpPr/>
      </xdr:nvSpPr>
      <xdr:spPr>
        <a:xfrm>
          <a:off x="97460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524</xdr:row>
      <xdr:rowOff>360</xdr:rowOff>
    </xdr:from>
    <xdr:to>
      <xdr:col>7</xdr:col>
      <xdr:colOff>127800</xdr:colOff>
      <xdr:row>524</xdr:row>
      <xdr:rowOff>263880</xdr:rowOff>
    </xdr:to>
    <xdr:sp macro="" textlink="">
      <xdr:nvSpPr>
        <xdr:cNvPr id="1551" name="CustomShape 1">
          <a:extLst>
            <a:ext uri="{FF2B5EF4-FFF2-40B4-BE49-F238E27FC236}">
              <a16:creationId xmlns:a16="http://schemas.microsoft.com/office/drawing/2014/main" id="{00000000-0008-0000-0200-00000F060000}"/>
            </a:ext>
          </a:extLst>
        </xdr:cNvPr>
        <xdr:cNvSpPr/>
      </xdr:nvSpPr>
      <xdr:spPr>
        <a:xfrm>
          <a:off x="9746035" y="297370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263880</xdr:rowOff>
    </xdr:to>
    <xdr:sp macro="" textlink="">
      <xdr:nvSpPr>
        <xdr:cNvPr id="1552" name="CustomShape 1">
          <a:extLst>
            <a:ext uri="{FF2B5EF4-FFF2-40B4-BE49-F238E27FC236}">
              <a16:creationId xmlns:a16="http://schemas.microsoft.com/office/drawing/2014/main" id="{00000000-0008-0000-0200-000010060000}"/>
            </a:ext>
          </a:extLst>
        </xdr:cNvPr>
        <xdr:cNvSpPr/>
      </xdr:nvSpPr>
      <xdr:spPr>
        <a:xfrm>
          <a:off x="98414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263880</xdr:rowOff>
    </xdr:to>
    <xdr:sp macro="" textlink="">
      <xdr:nvSpPr>
        <xdr:cNvPr id="1553" name="CustomShape 1">
          <a:extLst>
            <a:ext uri="{FF2B5EF4-FFF2-40B4-BE49-F238E27FC236}">
              <a16:creationId xmlns:a16="http://schemas.microsoft.com/office/drawing/2014/main" id="{00000000-0008-0000-0200-000011060000}"/>
            </a:ext>
          </a:extLst>
        </xdr:cNvPr>
        <xdr:cNvSpPr/>
      </xdr:nvSpPr>
      <xdr:spPr>
        <a:xfrm>
          <a:off x="98414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263880</xdr:rowOff>
    </xdr:to>
    <xdr:sp macro="" textlink="">
      <xdr:nvSpPr>
        <xdr:cNvPr id="1554" name="CustomShape 1">
          <a:extLst>
            <a:ext uri="{FF2B5EF4-FFF2-40B4-BE49-F238E27FC236}">
              <a16:creationId xmlns:a16="http://schemas.microsoft.com/office/drawing/2014/main" id="{00000000-0008-0000-0200-000012060000}"/>
            </a:ext>
          </a:extLst>
        </xdr:cNvPr>
        <xdr:cNvSpPr/>
      </xdr:nvSpPr>
      <xdr:spPr>
        <a:xfrm>
          <a:off x="98414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263880</xdr:rowOff>
    </xdr:to>
    <xdr:sp macro="" textlink="">
      <xdr:nvSpPr>
        <xdr:cNvPr id="1555" name="CustomShape 1">
          <a:extLst>
            <a:ext uri="{FF2B5EF4-FFF2-40B4-BE49-F238E27FC236}">
              <a16:creationId xmlns:a16="http://schemas.microsoft.com/office/drawing/2014/main" id="{00000000-0008-0000-0200-000013060000}"/>
            </a:ext>
          </a:extLst>
        </xdr:cNvPr>
        <xdr:cNvSpPr/>
      </xdr:nvSpPr>
      <xdr:spPr>
        <a:xfrm>
          <a:off x="98414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263880</xdr:rowOff>
    </xdr:to>
    <xdr:sp macro="" textlink="">
      <xdr:nvSpPr>
        <xdr:cNvPr id="1556" name="CustomShape 1">
          <a:extLst>
            <a:ext uri="{FF2B5EF4-FFF2-40B4-BE49-F238E27FC236}">
              <a16:creationId xmlns:a16="http://schemas.microsoft.com/office/drawing/2014/main" id="{00000000-0008-0000-0200-000014060000}"/>
            </a:ext>
          </a:extLst>
        </xdr:cNvPr>
        <xdr:cNvSpPr/>
      </xdr:nvSpPr>
      <xdr:spPr>
        <a:xfrm>
          <a:off x="98414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263880</xdr:rowOff>
    </xdr:to>
    <xdr:sp macro="" textlink="">
      <xdr:nvSpPr>
        <xdr:cNvPr id="1557" name="CustomShape 1">
          <a:extLst>
            <a:ext uri="{FF2B5EF4-FFF2-40B4-BE49-F238E27FC236}">
              <a16:creationId xmlns:a16="http://schemas.microsoft.com/office/drawing/2014/main" id="{00000000-0008-0000-0200-000015060000}"/>
            </a:ext>
          </a:extLst>
        </xdr:cNvPr>
        <xdr:cNvSpPr/>
      </xdr:nvSpPr>
      <xdr:spPr>
        <a:xfrm>
          <a:off x="98414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263880</xdr:rowOff>
    </xdr:to>
    <xdr:sp macro="" textlink="">
      <xdr:nvSpPr>
        <xdr:cNvPr id="1558" name="CustomShape 1">
          <a:extLst>
            <a:ext uri="{FF2B5EF4-FFF2-40B4-BE49-F238E27FC236}">
              <a16:creationId xmlns:a16="http://schemas.microsoft.com/office/drawing/2014/main" id="{00000000-0008-0000-0200-000016060000}"/>
            </a:ext>
          </a:extLst>
        </xdr:cNvPr>
        <xdr:cNvSpPr/>
      </xdr:nvSpPr>
      <xdr:spPr>
        <a:xfrm>
          <a:off x="98414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263880</xdr:rowOff>
    </xdr:to>
    <xdr:sp macro="" textlink="">
      <xdr:nvSpPr>
        <xdr:cNvPr id="1559" name="CustomShape 1">
          <a:extLst>
            <a:ext uri="{FF2B5EF4-FFF2-40B4-BE49-F238E27FC236}">
              <a16:creationId xmlns:a16="http://schemas.microsoft.com/office/drawing/2014/main" id="{00000000-0008-0000-0200-000017060000}"/>
            </a:ext>
          </a:extLst>
        </xdr:cNvPr>
        <xdr:cNvSpPr/>
      </xdr:nvSpPr>
      <xdr:spPr>
        <a:xfrm>
          <a:off x="98414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263880</xdr:rowOff>
    </xdr:to>
    <xdr:sp macro="" textlink="">
      <xdr:nvSpPr>
        <xdr:cNvPr id="1560" name="CustomShape 1">
          <a:extLst>
            <a:ext uri="{FF2B5EF4-FFF2-40B4-BE49-F238E27FC236}">
              <a16:creationId xmlns:a16="http://schemas.microsoft.com/office/drawing/2014/main" id="{00000000-0008-0000-0200-000018060000}"/>
            </a:ext>
          </a:extLst>
        </xdr:cNvPr>
        <xdr:cNvSpPr/>
      </xdr:nvSpPr>
      <xdr:spPr>
        <a:xfrm>
          <a:off x="98414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263880</xdr:rowOff>
    </xdr:to>
    <xdr:sp macro="" textlink="">
      <xdr:nvSpPr>
        <xdr:cNvPr id="1561" name="CustomShape 1">
          <a:extLst>
            <a:ext uri="{FF2B5EF4-FFF2-40B4-BE49-F238E27FC236}">
              <a16:creationId xmlns:a16="http://schemas.microsoft.com/office/drawing/2014/main" id="{00000000-0008-0000-0200-000019060000}"/>
            </a:ext>
          </a:extLst>
        </xdr:cNvPr>
        <xdr:cNvSpPr/>
      </xdr:nvSpPr>
      <xdr:spPr>
        <a:xfrm>
          <a:off x="98414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263880</xdr:rowOff>
    </xdr:to>
    <xdr:sp macro="" textlink="">
      <xdr:nvSpPr>
        <xdr:cNvPr id="1562" name="CustomShape 1">
          <a:extLst>
            <a:ext uri="{FF2B5EF4-FFF2-40B4-BE49-F238E27FC236}">
              <a16:creationId xmlns:a16="http://schemas.microsoft.com/office/drawing/2014/main" id="{00000000-0008-0000-0200-00001A060000}"/>
            </a:ext>
          </a:extLst>
        </xdr:cNvPr>
        <xdr:cNvSpPr/>
      </xdr:nvSpPr>
      <xdr:spPr>
        <a:xfrm>
          <a:off x="98414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263880</xdr:rowOff>
    </xdr:to>
    <xdr:sp macro="" textlink="">
      <xdr:nvSpPr>
        <xdr:cNvPr id="1563" name="CustomShape 1">
          <a:extLst>
            <a:ext uri="{FF2B5EF4-FFF2-40B4-BE49-F238E27FC236}">
              <a16:creationId xmlns:a16="http://schemas.microsoft.com/office/drawing/2014/main" id="{00000000-0008-0000-0200-00001B060000}"/>
            </a:ext>
          </a:extLst>
        </xdr:cNvPr>
        <xdr:cNvSpPr/>
      </xdr:nvSpPr>
      <xdr:spPr>
        <a:xfrm>
          <a:off x="98414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263880</xdr:rowOff>
    </xdr:to>
    <xdr:sp macro="" textlink="">
      <xdr:nvSpPr>
        <xdr:cNvPr id="1564" name="CustomShape 1">
          <a:extLst>
            <a:ext uri="{FF2B5EF4-FFF2-40B4-BE49-F238E27FC236}">
              <a16:creationId xmlns:a16="http://schemas.microsoft.com/office/drawing/2014/main" id="{00000000-0008-0000-0200-00001C060000}"/>
            </a:ext>
          </a:extLst>
        </xdr:cNvPr>
        <xdr:cNvSpPr/>
      </xdr:nvSpPr>
      <xdr:spPr>
        <a:xfrm>
          <a:off x="98414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263880</xdr:rowOff>
    </xdr:to>
    <xdr:sp macro="" textlink="">
      <xdr:nvSpPr>
        <xdr:cNvPr id="1565" name="CustomShape 1">
          <a:extLst>
            <a:ext uri="{FF2B5EF4-FFF2-40B4-BE49-F238E27FC236}">
              <a16:creationId xmlns:a16="http://schemas.microsoft.com/office/drawing/2014/main" id="{00000000-0008-0000-0200-00001D060000}"/>
            </a:ext>
          </a:extLst>
        </xdr:cNvPr>
        <xdr:cNvSpPr/>
      </xdr:nvSpPr>
      <xdr:spPr>
        <a:xfrm>
          <a:off x="98414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263880</xdr:rowOff>
    </xdr:to>
    <xdr:sp macro="" textlink="">
      <xdr:nvSpPr>
        <xdr:cNvPr id="1566" name="CustomShape 1">
          <a:extLst>
            <a:ext uri="{FF2B5EF4-FFF2-40B4-BE49-F238E27FC236}">
              <a16:creationId xmlns:a16="http://schemas.microsoft.com/office/drawing/2014/main" id="{00000000-0008-0000-0200-00001E060000}"/>
            </a:ext>
          </a:extLst>
        </xdr:cNvPr>
        <xdr:cNvSpPr/>
      </xdr:nvSpPr>
      <xdr:spPr>
        <a:xfrm>
          <a:off x="98414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263880</xdr:rowOff>
    </xdr:to>
    <xdr:sp macro="" textlink="">
      <xdr:nvSpPr>
        <xdr:cNvPr id="1567" name="CustomShape 1">
          <a:extLst>
            <a:ext uri="{FF2B5EF4-FFF2-40B4-BE49-F238E27FC236}">
              <a16:creationId xmlns:a16="http://schemas.microsoft.com/office/drawing/2014/main" id="{00000000-0008-0000-0200-00001F060000}"/>
            </a:ext>
          </a:extLst>
        </xdr:cNvPr>
        <xdr:cNvSpPr/>
      </xdr:nvSpPr>
      <xdr:spPr>
        <a:xfrm>
          <a:off x="98414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263880</xdr:rowOff>
    </xdr:to>
    <xdr:sp macro="" textlink="">
      <xdr:nvSpPr>
        <xdr:cNvPr id="1568" name="CustomShape 1">
          <a:extLst>
            <a:ext uri="{FF2B5EF4-FFF2-40B4-BE49-F238E27FC236}">
              <a16:creationId xmlns:a16="http://schemas.microsoft.com/office/drawing/2014/main" id="{00000000-0008-0000-0200-000020060000}"/>
            </a:ext>
          </a:extLst>
        </xdr:cNvPr>
        <xdr:cNvSpPr/>
      </xdr:nvSpPr>
      <xdr:spPr>
        <a:xfrm>
          <a:off x="98414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263880</xdr:rowOff>
    </xdr:to>
    <xdr:sp macro="" textlink="">
      <xdr:nvSpPr>
        <xdr:cNvPr id="1569" name="CustomShape 1">
          <a:extLst>
            <a:ext uri="{FF2B5EF4-FFF2-40B4-BE49-F238E27FC236}">
              <a16:creationId xmlns:a16="http://schemas.microsoft.com/office/drawing/2014/main" id="{00000000-0008-0000-0200-000021060000}"/>
            </a:ext>
          </a:extLst>
        </xdr:cNvPr>
        <xdr:cNvSpPr/>
      </xdr:nvSpPr>
      <xdr:spPr>
        <a:xfrm>
          <a:off x="98414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263880</xdr:rowOff>
    </xdr:to>
    <xdr:sp macro="" textlink="">
      <xdr:nvSpPr>
        <xdr:cNvPr id="1570" name="CustomShape 1">
          <a:extLst>
            <a:ext uri="{FF2B5EF4-FFF2-40B4-BE49-F238E27FC236}">
              <a16:creationId xmlns:a16="http://schemas.microsoft.com/office/drawing/2014/main" id="{00000000-0008-0000-0200-000022060000}"/>
            </a:ext>
          </a:extLst>
        </xdr:cNvPr>
        <xdr:cNvSpPr/>
      </xdr:nvSpPr>
      <xdr:spPr>
        <a:xfrm>
          <a:off x="98414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263880</xdr:rowOff>
    </xdr:to>
    <xdr:sp macro="" textlink="">
      <xdr:nvSpPr>
        <xdr:cNvPr id="1571" name="CustomShape 1">
          <a:extLst>
            <a:ext uri="{FF2B5EF4-FFF2-40B4-BE49-F238E27FC236}">
              <a16:creationId xmlns:a16="http://schemas.microsoft.com/office/drawing/2014/main" id="{00000000-0008-0000-0200-000023060000}"/>
            </a:ext>
          </a:extLst>
        </xdr:cNvPr>
        <xdr:cNvSpPr/>
      </xdr:nvSpPr>
      <xdr:spPr>
        <a:xfrm>
          <a:off x="98414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263880</xdr:rowOff>
    </xdr:to>
    <xdr:sp macro="" textlink="">
      <xdr:nvSpPr>
        <xdr:cNvPr id="1572" name="CustomShape 1">
          <a:extLst>
            <a:ext uri="{FF2B5EF4-FFF2-40B4-BE49-F238E27FC236}">
              <a16:creationId xmlns:a16="http://schemas.microsoft.com/office/drawing/2014/main" id="{00000000-0008-0000-0200-000024060000}"/>
            </a:ext>
          </a:extLst>
        </xdr:cNvPr>
        <xdr:cNvSpPr/>
      </xdr:nvSpPr>
      <xdr:spPr>
        <a:xfrm>
          <a:off x="98414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263880</xdr:rowOff>
    </xdr:to>
    <xdr:sp macro="" textlink="">
      <xdr:nvSpPr>
        <xdr:cNvPr id="1573" name="CustomShape 1">
          <a:extLst>
            <a:ext uri="{FF2B5EF4-FFF2-40B4-BE49-F238E27FC236}">
              <a16:creationId xmlns:a16="http://schemas.microsoft.com/office/drawing/2014/main" id="{00000000-0008-0000-0200-000025060000}"/>
            </a:ext>
          </a:extLst>
        </xdr:cNvPr>
        <xdr:cNvSpPr/>
      </xdr:nvSpPr>
      <xdr:spPr>
        <a:xfrm>
          <a:off x="98414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263880</xdr:rowOff>
    </xdr:to>
    <xdr:sp macro="" textlink="">
      <xdr:nvSpPr>
        <xdr:cNvPr id="1574" name="CustomShape 1">
          <a:extLst>
            <a:ext uri="{FF2B5EF4-FFF2-40B4-BE49-F238E27FC236}">
              <a16:creationId xmlns:a16="http://schemas.microsoft.com/office/drawing/2014/main" id="{00000000-0008-0000-0200-000026060000}"/>
            </a:ext>
          </a:extLst>
        </xdr:cNvPr>
        <xdr:cNvSpPr/>
      </xdr:nvSpPr>
      <xdr:spPr>
        <a:xfrm>
          <a:off x="98414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263880</xdr:rowOff>
    </xdr:to>
    <xdr:sp macro="" textlink="">
      <xdr:nvSpPr>
        <xdr:cNvPr id="1575" name="CustomShape 1">
          <a:extLst>
            <a:ext uri="{FF2B5EF4-FFF2-40B4-BE49-F238E27FC236}">
              <a16:creationId xmlns:a16="http://schemas.microsoft.com/office/drawing/2014/main" id="{00000000-0008-0000-0200-000027060000}"/>
            </a:ext>
          </a:extLst>
        </xdr:cNvPr>
        <xdr:cNvSpPr/>
      </xdr:nvSpPr>
      <xdr:spPr>
        <a:xfrm>
          <a:off x="98414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263880</xdr:rowOff>
    </xdr:to>
    <xdr:sp macro="" textlink="">
      <xdr:nvSpPr>
        <xdr:cNvPr id="1576" name="CustomShape 1">
          <a:extLst>
            <a:ext uri="{FF2B5EF4-FFF2-40B4-BE49-F238E27FC236}">
              <a16:creationId xmlns:a16="http://schemas.microsoft.com/office/drawing/2014/main" id="{00000000-0008-0000-0200-000028060000}"/>
            </a:ext>
          </a:extLst>
        </xdr:cNvPr>
        <xdr:cNvSpPr/>
      </xdr:nvSpPr>
      <xdr:spPr>
        <a:xfrm>
          <a:off x="98414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263880</xdr:rowOff>
    </xdr:to>
    <xdr:sp macro="" textlink="">
      <xdr:nvSpPr>
        <xdr:cNvPr id="1577" name="CustomShape 1">
          <a:extLst>
            <a:ext uri="{FF2B5EF4-FFF2-40B4-BE49-F238E27FC236}">
              <a16:creationId xmlns:a16="http://schemas.microsoft.com/office/drawing/2014/main" id="{00000000-0008-0000-0200-000029060000}"/>
            </a:ext>
          </a:extLst>
        </xdr:cNvPr>
        <xdr:cNvSpPr/>
      </xdr:nvSpPr>
      <xdr:spPr>
        <a:xfrm>
          <a:off x="98414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263880</xdr:rowOff>
    </xdr:to>
    <xdr:sp macro="" textlink="">
      <xdr:nvSpPr>
        <xdr:cNvPr id="1578" name="CustomShape 1">
          <a:extLst>
            <a:ext uri="{FF2B5EF4-FFF2-40B4-BE49-F238E27FC236}">
              <a16:creationId xmlns:a16="http://schemas.microsoft.com/office/drawing/2014/main" id="{00000000-0008-0000-0200-00002A060000}"/>
            </a:ext>
          </a:extLst>
        </xdr:cNvPr>
        <xdr:cNvSpPr/>
      </xdr:nvSpPr>
      <xdr:spPr>
        <a:xfrm>
          <a:off x="98414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263880</xdr:rowOff>
    </xdr:to>
    <xdr:sp macro="" textlink="">
      <xdr:nvSpPr>
        <xdr:cNvPr id="1579" name="CustomShape 1">
          <a:extLst>
            <a:ext uri="{FF2B5EF4-FFF2-40B4-BE49-F238E27FC236}">
              <a16:creationId xmlns:a16="http://schemas.microsoft.com/office/drawing/2014/main" id="{00000000-0008-0000-0200-00002B060000}"/>
            </a:ext>
          </a:extLst>
        </xdr:cNvPr>
        <xdr:cNvSpPr/>
      </xdr:nvSpPr>
      <xdr:spPr>
        <a:xfrm>
          <a:off x="98414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270720</xdr:rowOff>
    </xdr:to>
    <xdr:sp macro="" textlink="">
      <xdr:nvSpPr>
        <xdr:cNvPr id="1580" name="CustomShape 1">
          <a:extLst>
            <a:ext uri="{FF2B5EF4-FFF2-40B4-BE49-F238E27FC236}">
              <a16:creationId xmlns:a16="http://schemas.microsoft.com/office/drawing/2014/main" id="{00000000-0008-0000-0200-00002C060000}"/>
            </a:ext>
          </a:extLst>
        </xdr:cNvPr>
        <xdr:cNvSpPr/>
      </xdr:nvSpPr>
      <xdr:spPr>
        <a:xfrm>
          <a:off x="9841435" y="308292860"/>
          <a:ext cx="1240265"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263880</xdr:rowOff>
    </xdr:to>
    <xdr:sp macro="" textlink="">
      <xdr:nvSpPr>
        <xdr:cNvPr id="1581" name="CustomShape 1">
          <a:extLst>
            <a:ext uri="{FF2B5EF4-FFF2-40B4-BE49-F238E27FC236}">
              <a16:creationId xmlns:a16="http://schemas.microsoft.com/office/drawing/2014/main" id="{00000000-0008-0000-0200-00002D060000}"/>
            </a:ext>
          </a:extLst>
        </xdr:cNvPr>
        <xdr:cNvSpPr/>
      </xdr:nvSpPr>
      <xdr:spPr>
        <a:xfrm>
          <a:off x="98414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263880</xdr:rowOff>
    </xdr:to>
    <xdr:sp macro="" textlink="">
      <xdr:nvSpPr>
        <xdr:cNvPr id="1582" name="CustomShape 1">
          <a:extLst>
            <a:ext uri="{FF2B5EF4-FFF2-40B4-BE49-F238E27FC236}">
              <a16:creationId xmlns:a16="http://schemas.microsoft.com/office/drawing/2014/main" id="{00000000-0008-0000-0200-00002E060000}"/>
            </a:ext>
          </a:extLst>
        </xdr:cNvPr>
        <xdr:cNvSpPr/>
      </xdr:nvSpPr>
      <xdr:spPr>
        <a:xfrm>
          <a:off x="98414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270720</xdr:rowOff>
    </xdr:to>
    <xdr:sp macro="" textlink="">
      <xdr:nvSpPr>
        <xdr:cNvPr id="1583" name="CustomShape 1">
          <a:extLst>
            <a:ext uri="{FF2B5EF4-FFF2-40B4-BE49-F238E27FC236}">
              <a16:creationId xmlns:a16="http://schemas.microsoft.com/office/drawing/2014/main" id="{00000000-0008-0000-0200-00002F060000}"/>
            </a:ext>
          </a:extLst>
        </xdr:cNvPr>
        <xdr:cNvSpPr/>
      </xdr:nvSpPr>
      <xdr:spPr>
        <a:xfrm>
          <a:off x="9841435" y="308292860"/>
          <a:ext cx="1240265"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263880</xdr:rowOff>
    </xdr:to>
    <xdr:sp macro="" textlink="">
      <xdr:nvSpPr>
        <xdr:cNvPr id="1584" name="CustomShape 1">
          <a:extLst>
            <a:ext uri="{FF2B5EF4-FFF2-40B4-BE49-F238E27FC236}">
              <a16:creationId xmlns:a16="http://schemas.microsoft.com/office/drawing/2014/main" id="{00000000-0008-0000-0200-000030060000}"/>
            </a:ext>
          </a:extLst>
        </xdr:cNvPr>
        <xdr:cNvSpPr/>
      </xdr:nvSpPr>
      <xdr:spPr>
        <a:xfrm>
          <a:off x="98414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263880</xdr:rowOff>
    </xdr:to>
    <xdr:sp macro="" textlink="">
      <xdr:nvSpPr>
        <xdr:cNvPr id="1585" name="CustomShape 1">
          <a:extLst>
            <a:ext uri="{FF2B5EF4-FFF2-40B4-BE49-F238E27FC236}">
              <a16:creationId xmlns:a16="http://schemas.microsoft.com/office/drawing/2014/main" id="{00000000-0008-0000-0200-000031060000}"/>
            </a:ext>
          </a:extLst>
        </xdr:cNvPr>
        <xdr:cNvSpPr/>
      </xdr:nvSpPr>
      <xdr:spPr>
        <a:xfrm>
          <a:off x="98414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263880</xdr:rowOff>
    </xdr:to>
    <xdr:sp macro="" textlink="">
      <xdr:nvSpPr>
        <xdr:cNvPr id="1586" name="CustomShape 1">
          <a:extLst>
            <a:ext uri="{FF2B5EF4-FFF2-40B4-BE49-F238E27FC236}">
              <a16:creationId xmlns:a16="http://schemas.microsoft.com/office/drawing/2014/main" id="{00000000-0008-0000-0200-000032060000}"/>
            </a:ext>
          </a:extLst>
        </xdr:cNvPr>
        <xdr:cNvSpPr/>
      </xdr:nvSpPr>
      <xdr:spPr>
        <a:xfrm>
          <a:off x="98414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263880</xdr:rowOff>
    </xdr:to>
    <xdr:sp macro="" textlink="">
      <xdr:nvSpPr>
        <xdr:cNvPr id="1587" name="CustomShape 1">
          <a:extLst>
            <a:ext uri="{FF2B5EF4-FFF2-40B4-BE49-F238E27FC236}">
              <a16:creationId xmlns:a16="http://schemas.microsoft.com/office/drawing/2014/main" id="{00000000-0008-0000-0200-000033060000}"/>
            </a:ext>
          </a:extLst>
        </xdr:cNvPr>
        <xdr:cNvSpPr/>
      </xdr:nvSpPr>
      <xdr:spPr>
        <a:xfrm>
          <a:off x="98414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263880</xdr:rowOff>
    </xdr:to>
    <xdr:sp macro="" textlink="">
      <xdr:nvSpPr>
        <xdr:cNvPr id="1588" name="CustomShape 1">
          <a:extLst>
            <a:ext uri="{FF2B5EF4-FFF2-40B4-BE49-F238E27FC236}">
              <a16:creationId xmlns:a16="http://schemas.microsoft.com/office/drawing/2014/main" id="{00000000-0008-0000-0200-000034060000}"/>
            </a:ext>
          </a:extLst>
        </xdr:cNvPr>
        <xdr:cNvSpPr/>
      </xdr:nvSpPr>
      <xdr:spPr>
        <a:xfrm>
          <a:off x="98414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263880</xdr:rowOff>
    </xdr:to>
    <xdr:sp macro="" textlink="">
      <xdr:nvSpPr>
        <xdr:cNvPr id="1589" name="CustomShape 1">
          <a:extLst>
            <a:ext uri="{FF2B5EF4-FFF2-40B4-BE49-F238E27FC236}">
              <a16:creationId xmlns:a16="http://schemas.microsoft.com/office/drawing/2014/main" id="{00000000-0008-0000-0200-000035060000}"/>
            </a:ext>
          </a:extLst>
        </xdr:cNvPr>
        <xdr:cNvSpPr/>
      </xdr:nvSpPr>
      <xdr:spPr>
        <a:xfrm>
          <a:off x="98414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263880</xdr:rowOff>
    </xdr:to>
    <xdr:sp macro="" textlink="">
      <xdr:nvSpPr>
        <xdr:cNvPr id="1590" name="CustomShape 1">
          <a:extLst>
            <a:ext uri="{FF2B5EF4-FFF2-40B4-BE49-F238E27FC236}">
              <a16:creationId xmlns:a16="http://schemas.microsoft.com/office/drawing/2014/main" id="{00000000-0008-0000-0200-000036060000}"/>
            </a:ext>
          </a:extLst>
        </xdr:cNvPr>
        <xdr:cNvSpPr/>
      </xdr:nvSpPr>
      <xdr:spPr>
        <a:xfrm>
          <a:off x="98414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263880</xdr:rowOff>
    </xdr:to>
    <xdr:sp macro="" textlink="">
      <xdr:nvSpPr>
        <xdr:cNvPr id="1591" name="CustomShape 1">
          <a:extLst>
            <a:ext uri="{FF2B5EF4-FFF2-40B4-BE49-F238E27FC236}">
              <a16:creationId xmlns:a16="http://schemas.microsoft.com/office/drawing/2014/main" id="{00000000-0008-0000-0200-000037060000}"/>
            </a:ext>
          </a:extLst>
        </xdr:cNvPr>
        <xdr:cNvSpPr/>
      </xdr:nvSpPr>
      <xdr:spPr>
        <a:xfrm>
          <a:off x="98414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270720</xdr:rowOff>
    </xdr:to>
    <xdr:sp macro="" textlink="">
      <xdr:nvSpPr>
        <xdr:cNvPr id="1592" name="CustomShape 1">
          <a:extLst>
            <a:ext uri="{FF2B5EF4-FFF2-40B4-BE49-F238E27FC236}">
              <a16:creationId xmlns:a16="http://schemas.microsoft.com/office/drawing/2014/main" id="{00000000-0008-0000-0200-000038060000}"/>
            </a:ext>
          </a:extLst>
        </xdr:cNvPr>
        <xdr:cNvSpPr/>
      </xdr:nvSpPr>
      <xdr:spPr>
        <a:xfrm>
          <a:off x="9841435" y="308292860"/>
          <a:ext cx="1240265"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263880</xdr:rowOff>
    </xdr:to>
    <xdr:sp macro="" textlink="">
      <xdr:nvSpPr>
        <xdr:cNvPr id="1593" name="CustomShape 1">
          <a:extLst>
            <a:ext uri="{FF2B5EF4-FFF2-40B4-BE49-F238E27FC236}">
              <a16:creationId xmlns:a16="http://schemas.microsoft.com/office/drawing/2014/main" id="{00000000-0008-0000-0200-000039060000}"/>
            </a:ext>
          </a:extLst>
        </xdr:cNvPr>
        <xdr:cNvSpPr/>
      </xdr:nvSpPr>
      <xdr:spPr>
        <a:xfrm>
          <a:off x="98414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263880</xdr:rowOff>
    </xdr:to>
    <xdr:sp macro="" textlink="">
      <xdr:nvSpPr>
        <xdr:cNvPr id="1594" name="CustomShape 1">
          <a:extLst>
            <a:ext uri="{FF2B5EF4-FFF2-40B4-BE49-F238E27FC236}">
              <a16:creationId xmlns:a16="http://schemas.microsoft.com/office/drawing/2014/main" id="{00000000-0008-0000-0200-00003A060000}"/>
            </a:ext>
          </a:extLst>
        </xdr:cNvPr>
        <xdr:cNvSpPr/>
      </xdr:nvSpPr>
      <xdr:spPr>
        <a:xfrm>
          <a:off x="98414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263880</xdr:rowOff>
    </xdr:to>
    <xdr:sp macro="" textlink="">
      <xdr:nvSpPr>
        <xdr:cNvPr id="1595" name="CustomShape 1">
          <a:extLst>
            <a:ext uri="{FF2B5EF4-FFF2-40B4-BE49-F238E27FC236}">
              <a16:creationId xmlns:a16="http://schemas.microsoft.com/office/drawing/2014/main" id="{00000000-0008-0000-0200-00003B060000}"/>
            </a:ext>
          </a:extLst>
        </xdr:cNvPr>
        <xdr:cNvSpPr/>
      </xdr:nvSpPr>
      <xdr:spPr>
        <a:xfrm>
          <a:off x="98414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263880</xdr:rowOff>
    </xdr:to>
    <xdr:sp macro="" textlink="">
      <xdr:nvSpPr>
        <xdr:cNvPr id="1596" name="CustomShape 1">
          <a:extLst>
            <a:ext uri="{FF2B5EF4-FFF2-40B4-BE49-F238E27FC236}">
              <a16:creationId xmlns:a16="http://schemas.microsoft.com/office/drawing/2014/main" id="{00000000-0008-0000-0200-00003C060000}"/>
            </a:ext>
          </a:extLst>
        </xdr:cNvPr>
        <xdr:cNvSpPr/>
      </xdr:nvSpPr>
      <xdr:spPr>
        <a:xfrm>
          <a:off x="98414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541</xdr:row>
      <xdr:rowOff>360</xdr:rowOff>
    </xdr:from>
    <xdr:to>
      <xdr:col>7</xdr:col>
      <xdr:colOff>223200</xdr:colOff>
      <xdr:row>541</xdr:row>
      <xdr:rowOff>263880</xdr:rowOff>
    </xdr:to>
    <xdr:sp macro="" textlink="">
      <xdr:nvSpPr>
        <xdr:cNvPr id="1597" name="CustomShape 1">
          <a:extLst>
            <a:ext uri="{FF2B5EF4-FFF2-40B4-BE49-F238E27FC236}">
              <a16:creationId xmlns:a16="http://schemas.microsoft.com/office/drawing/2014/main" id="{00000000-0008-0000-0200-00003D060000}"/>
            </a:ext>
          </a:extLst>
        </xdr:cNvPr>
        <xdr:cNvSpPr/>
      </xdr:nvSpPr>
      <xdr:spPr>
        <a:xfrm>
          <a:off x="98414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541</xdr:row>
      <xdr:rowOff>360</xdr:rowOff>
    </xdr:from>
    <xdr:to>
      <xdr:col>7</xdr:col>
      <xdr:colOff>127800</xdr:colOff>
      <xdr:row>541</xdr:row>
      <xdr:rowOff>263880</xdr:rowOff>
    </xdr:to>
    <xdr:sp macro="" textlink="">
      <xdr:nvSpPr>
        <xdr:cNvPr id="1598" name="CustomShape 1">
          <a:extLst>
            <a:ext uri="{FF2B5EF4-FFF2-40B4-BE49-F238E27FC236}">
              <a16:creationId xmlns:a16="http://schemas.microsoft.com/office/drawing/2014/main" id="{00000000-0008-0000-0200-00003E060000}"/>
            </a:ext>
          </a:extLst>
        </xdr:cNvPr>
        <xdr:cNvSpPr/>
      </xdr:nvSpPr>
      <xdr:spPr>
        <a:xfrm>
          <a:off x="97460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541</xdr:row>
      <xdr:rowOff>360</xdr:rowOff>
    </xdr:from>
    <xdr:to>
      <xdr:col>7</xdr:col>
      <xdr:colOff>127800</xdr:colOff>
      <xdr:row>541</xdr:row>
      <xdr:rowOff>263880</xdr:rowOff>
    </xdr:to>
    <xdr:sp macro="" textlink="">
      <xdr:nvSpPr>
        <xdr:cNvPr id="1599" name="CustomShape 1">
          <a:extLst>
            <a:ext uri="{FF2B5EF4-FFF2-40B4-BE49-F238E27FC236}">
              <a16:creationId xmlns:a16="http://schemas.microsoft.com/office/drawing/2014/main" id="{00000000-0008-0000-0200-00003F060000}"/>
            </a:ext>
          </a:extLst>
        </xdr:cNvPr>
        <xdr:cNvSpPr/>
      </xdr:nvSpPr>
      <xdr:spPr>
        <a:xfrm>
          <a:off x="97460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541</xdr:row>
      <xdr:rowOff>360</xdr:rowOff>
    </xdr:from>
    <xdr:to>
      <xdr:col>7</xdr:col>
      <xdr:colOff>127800</xdr:colOff>
      <xdr:row>541</xdr:row>
      <xdr:rowOff>263880</xdr:rowOff>
    </xdr:to>
    <xdr:sp macro="" textlink="">
      <xdr:nvSpPr>
        <xdr:cNvPr id="1600" name="CustomShape 1">
          <a:extLst>
            <a:ext uri="{FF2B5EF4-FFF2-40B4-BE49-F238E27FC236}">
              <a16:creationId xmlns:a16="http://schemas.microsoft.com/office/drawing/2014/main" id="{00000000-0008-0000-0200-000040060000}"/>
            </a:ext>
          </a:extLst>
        </xdr:cNvPr>
        <xdr:cNvSpPr/>
      </xdr:nvSpPr>
      <xdr:spPr>
        <a:xfrm>
          <a:off x="97460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541</xdr:row>
      <xdr:rowOff>360</xdr:rowOff>
    </xdr:from>
    <xdr:to>
      <xdr:col>7</xdr:col>
      <xdr:colOff>127800</xdr:colOff>
      <xdr:row>541</xdr:row>
      <xdr:rowOff>263880</xdr:rowOff>
    </xdr:to>
    <xdr:sp macro="" textlink="">
      <xdr:nvSpPr>
        <xdr:cNvPr id="1601" name="CustomShape 1">
          <a:extLst>
            <a:ext uri="{FF2B5EF4-FFF2-40B4-BE49-F238E27FC236}">
              <a16:creationId xmlns:a16="http://schemas.microsoft.com/office/drawing/2014/main" id="{00000000-0008-0000-0200-000041060000}"/>
            </a:ext>
          </a:extLst>
        </xdr:cNvPr>
        <xdr:cNvSpPr/>
      </xdr:nvSpPr>
      <xdr:spPr>
        <a:xfrm>
          <a:off x="9746035" y="308292860"/>
          <a:ext cx="1240265"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263880</xdr:rowOff>
    </xdr:to>
    <xdr:sp macro="" textlink="">
      <xdr:nvSpPr>
        <xdr:cNvPr id="1902" name="CustomShape 1">
          <a:extLst>
            <a:ext uri="{FF2B5EF4-FFF2-40B4-BE49-F238E27FC236}">
              <a16:creationId xmlns:a16="http://schemas.microsoft.com/office/drawing/2014/main" id="{00000000-0008-0000-0200-00006E070000}"/>
            </a:ext>
          </a:extLst>
        </xdr:cNvPr>
        <xdr:cNvSpPr/>
      </xdr:nvSpPr>
      <xdr:spPr>
        <a:xfrm>
          <a:off x="98454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263880</xdr:rowOff>
    </xdr:to>
    <xdr:sp macro="" textlink="">
      <xdr:nvSpPr>
        <xdr:cNvPr id="1903" name="CustomShape 1">
          <a:extLst>
            <a:ext uri="{FF2B5EF4-FFF2-40B4-BE49-F238E27FC236}">
              <a16:creationId xmlns:a16="http://schemas.microsoft.com/office/drawing/2014/main" id="{00000000-0008-0000-0200-00006F070000}"/>
            </a:ext>
          </a:extLst>
        </xdr:cNvPr>
        <xdr:cNvSpPr/>
      </xdr:nvSpPr>
      <xdr:spPr>
        <a:xfrm>
          <a:off x="98454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263880</xdr:rowOff>
    </xdr:to>
    <xdr:sp macro="" textlink="">
      <xdr:nvSpPr>
        <xdr:cNvPr id="1904" name="CustomShape 1">
          <a:extLst>
            <a:ext uri="{FF2B5EF4-FFF2-40B4-BE49-F238E27FC236}">
              <a16:creationId xmlns:a16="http://schemas.microsoft.com/office/drawing/2014/main" id="{00000000-0008-0000-0200-000070070000}"/>
            </a:ext>
          </a:extLst>
        </xdr:cNvPr>
        <xdr:cNvSpPr/>
      </xdr:nvSpPr>
      <xdr:spPr>
        <a:xfrm>
          <a:off x="98454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263880</xdr:rowOff>
    </xdr:to>
    <xdr:sp macro="" textlink="">
      <xdr:nvSpPr>
        <xdr:cNvPr id="1905" name="CustomShape 1">
          <a:extLst>
            <a:ext uri="{FF2B5EF4-FFF2-40B4-BE49-F238E27FC236}">
              <a16:creationId xmlns:a16="http://schemas.microsoft.com/office/drawing/2014/main" id="{00000000-0008-0000-0200-000071070000}"/>
            </a:ext>
          </a:extLst>
        </xdr:cNvPr>
        <xdr:cNvSpPr/>
      </xdr:nvSpPr>
      <xdr:spPr>
        <a:xfrm>
          <a:off x="98454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263880</xdr:rowOff>
    </xdr:to>
    <xdr:sp macro="" textlink="">
      <xdr:nvSpPr>
        <xdr:cNvPr id="1906" name="CustomShape 1">
          <a:extLst>
            <a:ext uri="{FF2B5EF4-FFF2-40B4-BE49-F238E27FC236}">
              <a16:creationId xmlns:a16="http://schemas.microsoft.com/office/drawing/2014/main" id="{00000000-0008-0000-0200-000072070000}"/>
            </a:ext>
          </a:extLst>
        </xdr:cNvPr>
        <xdr:cNvSpPr/>
      </xdr:nvSpPr>
      <xdr:spPr>
        <a:xfrm>
          <a:off x="98454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263880</xdr:rowOff>
    </xdr:to>
    <xdr:sp macro="" textlink="">
      <xdr:nvSpPr>
        <xdr:cNvPr id="1907" name="CustomShape 1">
          <a:extLst>
            <a:ext uri="{FF2B5EF4-FFF2-40B4-BE49-F238E27FC236}">
              <a16:creationId xmlns:a16="http://schemas.microsoft.com/office/drawing/2014/main" id="{00000000-0008-0000-0200-000073070000}"/>
            </a:ext>
          </a:extLst>
        </xdr:cNvPr>
        <xdr:cNvSpPr/>
      </xdr:nvSpPr>
      <xdr:spPr>
        <a:xfrm>
          <a:off x="98454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263880</xdr:rowOff>
    </xdr:to>
    <xdr:sp macro="" textlink="">
      <xdr:nvSpPr>
        <xdr:cNvPr id="1908" name="CustomShape 1">
          <a:extLst>
            <a:ext uri="{FF2B5EF4-FFF2-40B4-BE49-F238E27FC236}">
              <a16:creationId xmlns:a16="http://schemas.microsoft.com/office/drawing/2014/main" id="{00000000-0008-0000-0200-000074070000}"/>
            </a:ext>
          </a:extLst>
        </xdr:cNvPr>
        <xdr:cNvSpPr/>
      </xdr:nvSpPr>
      <xdr:spPr>
        <a:xfrm>
          <a:off x="98454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263880</xdr:rowOff>
    </xdr:to>
    <xdr:sp macro="" textlink="">
      <xdr:nvSpPr>
        <xdr:cNvPr id="1909" name="CustomShape 1">
          <a:extLst>
            <a:ext uri="{FF2B5EF4-FFF2-40B4-BE49-F238E27FC236}">
              <a16:creationId xmlns:a16="http://schemas.microsoft.com/office/drawing/2014/main" id="{00000000-0008-0000-0200-000075070000}"/>
            </a:ext>
          </a:extLst>
        </xdr:cNvPr>
        <xdr:cNvSpPr/>
      </xdr:nvSpPr>
      <xdr:spPr>
        <a:xfrm>
          <a:off x="98454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263880</xdr:rowOff>
    </xdr:to>
    <xdr:sp macro="" textlink="">
      <xdr:nvSpPr>
        <xdr:cNvPr id="1910" name="CustomShape 1">
          <a:extLst>
            <a:ext uri="{FF2B5EF4-FFF2-40B4-BE49-F238E27FC236}">
              <a16:creationId xmlns:a16="http://schemas.microsoft.com/office/drawing/2014/main" id="{00000000-0008-0000-0200-000076070000}"/>
            </a:ext>
          </a:extLst>
        </xdr:cNvPr>
        <xdr:cNvSpPr/>
      </xdr:nvSpPr>
      <xdr:spPr>
        <a:xfrm>
          <a:off x="98454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263880</xdr:rowOff>
    </xdr:to>
    <xdr:sp macro="" textlink="">
      <xdr:nvSpPr>
        <xdr:cNvPr id="1911" name="CustomShape 1">
          <a:extLst>
            <a:ext uri="{FF2B5EF4-FFF2-40B4-BE49-F238E27FC236}">
              <a16:creationId xmlns:a16="http://schemas.microsoft.com/office/drawing/2014/main" id="{00000000-0008-0000-0200-000077070000}"/>
            </a:ext>
          </a:extLst>
        </xdr:cNvPr>
        <xdr:cNvSpPr/>
      </xdr:nvSpPr>
      <xdr:spPr>
        <a:xfrm>
          <a:off x="98454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263880</xdr:rowOff>
    </xdr:to>
    <xdr:sp macro="" textlink="">
      <xdr:nvSpPr>
        <xdr:cNvPr id="1912" name="CustomShape 1">
          <a:extLst>
            <a:ext uri="{FF2B5EF4-FFF2-40B4-BE49-F238E27FC236}">
              <a16:creationId xmlns:a16="http://schemas.microsoft.com/office/drawing/2014/main" id="{00000000-0008-0000-0200-000078070000}"/>
            </a:ext>
          </a:extLst>
        </xdr:cNvPr>
        <xdr:cNvSpPr/>
      </xdr:nvSpPr>
      <xdr:spPr>
        <a:xfrm>
          <a:off x="98454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263880</xdr:rowOff>
    </xdr:to>
    <xdr:sp macro="" textlink="">
      <xdr:nvSpPr>
        <xdr:cNvPr id="1913" name="CustomShape 1">
          <a:extLst>
            <a:ext uri="{FF2B5EF4-FFF2-40B4-BE49-F238E27FC236}">
              <a16:creationId xmlns:a16="http://schemas.microsoft.com/office/drawing/2014/main" id="{00000000-0008-0000-0200-000079070000}"/>
            </a:ext>
          </a:extLst>
        </xdr:cNvPr>
        <xdr:cNvSpPr/>
      </xdr:nvSpPr>
      <xdr:spPr>
        <a:xfrm>
          <a:off x="98454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263880</xdr:rowOff>
    </xdr:to>
    <xdr:sp macro="" textlink="">
      <xdr:nvSpPr>
        <xdr:cNvPr id="1914" name="CustomShape 1">
          <a:extLst>
            <a:ext uri="{FF2B5EF4-FFF2-40B4-BE49-F238E27FC236}">
              <a16:creationId xmlns:a16="http://schemas.microsoft.com/office/drawing/2014/main" id="{00000000-0008-0000-0200-00007A070000}"/>
            </a:ext>
          </a:extLst>
        </xdr:cNvPr>
        <xdr:cNvSpPr/>
      </xdr:nvSpPr>
      <xdr:spPr>
        <a:xfrm>
          <a:off x="98454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263880</xdr:rowOff>
    </xdr:to>
    <xdr:sp macro="" textlink="">
      <xdr:nvSpPr>
        <xdr:cNvPr id="1915" name="CustomShape 1">
          <a:extLst>
            <a:ext uri="{FF2B5EF4-FFF2-40B4-BE49-F238E27FC236}">
              <a16:creationId xmlns:a16="http://schemas.microsoft.com/office/drawing/2014/main" id="{00000000-0008-0000-0200-00007B070000}"/>
            </a:ext>
          </a:extLst>
        </xdr:cNvPr>
        <xdr:cNvSpPr/>
      </xdr:nvSpPr>
      <xdr:spPr>
        <a:xfrm>
          <a:off x="98454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263880</xdr:rowOff>
    </xdr:to>
    <xdr:sp macro="" textlink="">
      <xdr:nvSpPr>
        <xdr:cNvPr id="1916" name="CustomShape 1">
          <a:extLst>
            <a:ext uri="{FF2B5EF4-FFF2-40B4-BE49-F238E27FC236}">
              <a16:creationId xmlns:a16="http://schemas.microsoft.com/office/drawing/2014/main" id="{00000000-0008-0000-0200-00007C070000}"/>
            </a:ext>
          </a:extLst>
        </xdr:cNvPr>
        <xdr:cNvSpPr/>
      </xdr:nvSpPr>
      <xdr:spPr>
        <a:xfrm>
          <a:off x="98454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263880</xdr:rowOff>
    </xdr:to>
    <xdr:sp macro="" textlink="">
      <xdr:nvSpPr>
        <xdr:cNvPr id="1917" name="CustomShape 1">
          <a:extLst>
            <a:ext uri="{FF2B5EF4-FFF2-40B4-BE49-F238E27FC236}">
              <a16:creationId xmlns:a16="http://schemas.microsoft.com/office/drawing/2014/main" id="{00000000-0008-0000-0200-00007D070000}"/>
            </a:ext>
          </a:extLst>
        </xdr:cNvPr>
        <xdr:cNvSpPr/>
      </xdr:nvSpPr>
      <xdr:spPr>
        <a:xfrm>
          <a:off x="98454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263880</xdr:rowOff>
    </xdr:to>
    <xdr:sp macro="" textlink="">
      <xdr:nvSpPr>
        <xdr:cNvPr id="1918" name="CustomShape 1">
          <a:extLst>
            <a:ext uri="{FF2B5EF4-FFF2-40B4-BE49-F238E27FC236}">
              <a16:creationId xmlns:a16="http://schemas.microsoft.com/office/drawing/2014/main" id="{00000000-0008-0000-0200-00007E070000}"/>
            </a:ext>
          </a:extLst>
        </xdr:cNvPr>
        <xdr:cNvSpPr/>
      </xdr:nvSpPr>
      <xdr:spPr>
        <a:xfrm>
          <a:off x="98454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263880</xdr:rowOff>
    </xdr:to>
    <xdr:sp macro="" textlink="">
      <xdr:nvSpPr>
        <xdr:cNvPr id="1919" name="CustomShape 1">
          <a:extLst>
            <a:ext uri="{FF2B5EF4-FFF2-40B4-BE49-F238E27FC236}">
              <a16:creationId xmlns:a16="http://schemas.microsoft.com/office/drawing/2014/main" id="{00000000-0008-0000-0200-00007F070000}"/>
            </a:ext>
          </a:extLst>
        </xdr:cNvPr>
        <xdr:cNvSpPr/>
      </xdr:nvSpPr>
      <xdr:spPr>
        <a:xfrm>
          <a:off x="98454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263880</xdr:rowOff>
    </xdr:to>
    <xdr:sp macro="" textlink="">
      <xdr:nvSpPr>
        <xdr:cNvPr id="1920" name="CustomShape 1">
          <a:extLst>
            <a:ext uri="{FF2B5EF4-FFF2-40B4-BE49-F238E27FC236}">
              <a16:creationId xmlns:a16="http://schemas.microsoft.com/office/drawing/2014/main" id="{00000000-0008-0000-0200-000080070000}"/>
            </a:ext>
          </a:extLst>
        </xdr:cNvPr>
        <xdr:cNvSpPr/>
      </xdr:nvSpPr>
      <xdr:spPr>
        <a:xfrm>
          <a:off x="98454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263880</xdr:rowOff>
    </xdr:to>
    <xdr:sp macro="" textlink="">
      <xdr:nvSpPr>
        <xdr:cNvPr id="1921" name="CustomShape 1">
          <a:extLst>
            <a:ext uri="{FF2B5EF4-FFF2-40B4-BE49-F238E27FC236}">
              <a16:creationId xmlns:a16="http://schemas.microsoft.com/office/drawing/2014/main" id="{00000000-0008-0000-0200-000081070000}"/>
            </a:ext>
          </a:extLst>
        </xdr:cNvPr>
        <xdr:cNvSpPr/>
      </xdr:nvSpPr>
      <xdr:spPr>
        <a:xfrm>
          <a:off x="98454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263880</xdr:rowOff>
    </xdr:to>
    <xdr:sp macro="" textlink="">
      <xdr:nvSpPr>
        <xdr:cNvPr id="1922" name="CustomShape 1">
          <a:extLst>
            <a:ext uri="{FF2B5EF4-FFF2-40B4-BE49-F238E27FC236}">
              <a16:creationId xmlns:a16="http://schemas.microsoft.com/office/drawing/2014/main" id="{00000000-0008-0000-0200-000082070000}"/>
            </a:ext>
          </a:extLst>
        </xdr:cNvPr>
        <xdr:cNvSpPr/>
      </xdr:nvSpPr>
      <xdr:spPr>
        <a:xfrm>
          <a:off x="98454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263880</xdr:rowOff>
    </xdr:to>
    <xdr:sp macro="" textlink="">
      <xdr:nvSpPr>
        <xdr:cNvPr id="1923" name="CustomShape 1">
          <a:extLst>
            <a:ext uri="{FF2B5EF4-FFF2-40B4-BE49-F238E27FC236}">
              <a16:creationId xmlns:a16="http://schemas.microsoft.com/office/drawing/2014/main" id="{00000000-0008-0000-0200-000083070000}"/>
            </a:ext>
          </a:extLst>
        </xdr:cNvPr>
        <xdr:cNvSpPr/>
      </xdr:nvSpPr>
      <xdr:spPr>
        <a:xfrm>
          <a:off x="98454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263880</xdr:rowOff>
    </xdr:to>
    <xdr:sp macro="" textlink="">
      <xdr:nvSpPr>
        <xdr:cNvPr id="1924" name="CustomShape 1">
          <a:extLst>
            <a:ext uri="{FF2B5EF4-FFF2-40B4-BE49-F238E27FC236}">
              <a16:creationId xmlns:a16="http://schemas.microsoft.com/office/drawing/2014/main" id="{00000000-0008-0000-0200-000084070000}"/>
            </a:ext>
          </a:extLst>
        </xdr:cNvPr>
        <xdr:cNvSpPr/>
      </xdr:nvSpPr>
      <xdr:spPr>
        <a:xfrm>
          <a:off x="98454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263880</xdr:rowOff>
    </xdr:to>
    <xdr:sp macro="" textlink="">
      <xdr:nvSpPr>
        <xdr:cNvPr id="1925" name="CustomShape 1">
          <a:extLst>
            <a:ext uri="{FF2B5EF4-FFF2-40B4-BE49-F238E27FC236}">
              <a16:creationId xmlns:a16="http://schemas.microsoft.com/office/drawing/2014/main" id="{00000000-0008-0000-0200-000085070000}"/>
            </a:ext>
          </a:extLst>
        </xdr:cNvPr>
        <xdr:cNvSpPr/>
      </xdr:nvSpPr>
      <xdr:spPr>
        <a:xfrm>
          <a:off x="98454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263880</xdr:rowOff>
    </xdr:to>
    <xdr:sp macro="" textlink="">
      <xdr:nvSpPr>
        <xdr:cNvPr id="1926" name="CustomShape 1">
          <a:extLst>
            <a:ext uri="{FF2B5EF4-FFF2-40B4-BE49-F238E27FC236}">
              <a16:creationId xmlns:a16="http://schemas.microsoft.com/office/drawing/2014/main" id="{00000000-0008-0000-0200-000086070000}"/>
            </a:ext>
          </a:extLst>
        </xdr:cNvPr>
        <xdr:cNvSpPr/>
      </xdr:nvSpPr>
      <xdr:spPr>
        <a:xfrm>
          <a:off x="98454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263880</xdr:rowOff>
    </xdr:to>
    <xdr:sp macro="" textlink="">
      <xdr:nvSpPr>
        <xdr:cNvPr id="1927" name="CustomShape 1">
          <a:extLst>
            <a:ext uri="{FF2B5EF4-FFF2-40B4-BE49-F238E27FC236}">
              <a16:creationId xmlns:a16="http://schemas.microsoft.com/office/drawing/2014/main" id="{00000000-0008-0000-0200-000087070000}"/>
            </a:ext>
          </a:extLst>
        </xdr:cNvPr>
        <xdr:cNvSpPr/>
      </xdr:nvSpPr>
      <xdr:spPr>
        <a:xfrm>
          <a:off x="98454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263880</xdr:rowOff>
    </xdr:to>
    <xdr:sp macro="" textlink="">
      <xdr:nvSpPr>
        <xdr:cNvPr id="1928" name="CustomShape 1">
          <a:extLst>
            <a:ext uri="{FF2B5EF4-FFF2-40B4-BE49-F238E27FC236}">
              <a16:creationId xmlns:a16="http://schemas.microsoft.com/office/drawing/2014/main" id="{00000000-0008-0000-0200-000088070000}"/>
            </a:ext>
          </a:extLst>
        </xdr:cNvPr>
        <xdr:cNvSpPr/>
      </xdr:nvSpPr>
      <xdr:spPr>
        <a:xfrm>
          <a:off x="98454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263880</xdr:rowOff>
    </xdr:to>
    <xdr:sp macro="" textlink="">
      <xdr:nvSpPr>
        <xdr:cNvPr id="1929" name="CustomShape 1">
          <a:extLst>
            <a:ext uri="{FF2B5EF4-FFF2-40B4-BE49-F238E27FC236}">
              <a16:creationId xmlns:a16="http://schemas.microsoft.com/office/drawing/2014/main" id="{00000000-0008-0000-0200-000089070000}"/>
            </a:ext>
          </a:extLst>
        </xdr:cNvPr>
        <xdr:cNvSpPr/>
      </xdr:nvSpPr>
      <xdr:spPr>
        <a:xfrm>
          <a:off x="98454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270720</xdr:rowOff>
    </xdr:to>
    <xdr:sp macro="" textlink="">
      <xdr:nvSpPr>
        <xdr:cNvPr id="1930" name="CustomShape 1">
          <a:extLst>
            <a:ext uri="{FF2B5EF4-FFF2-40B4-BE49-F238E27FC236}">
              <a16:creationId xmlns:a16="http://schemas.microsoft.com/office/drawing/2014/main" id="{00000000-0008-0000-0200-00008A070000}"/>
            </a:ext>
          </a:extLst>
        </xdr:cNvPr>
        <xdr:cNvSpPr/>
      </xdr:nvSpPr>
      <xdr:spPr>
        <a:xfrm>
          <a:off x="9845404" y="308169829"/>
          <a:ext cx="1248202"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263880</xdr:rowOff>
    </xdr:to>
    <xdr:sp macro="" textlink="">
      <xdr:nvSpPr>
        <xdr:cNvPr id="1931" name="CustomShape 1">
          <a:extLst>
            <a:ext uri="{FF2B5EF4-FFF2-40B4-BE49-F238E27FC236}">
              <a16:creationId xmlns:a16="http://schemas.microsoft.com/office/drawing/2014/main" id="{00000000-0008-0000-0200-00008B070000}"/>
            </a:ext>
          </a:extLst>
        </xdr:cNvPr>
        <xdr:cNvSpPr/>
      </xdr:nvSpPr>
      <xdr:spPr>
        <a:xfrm>
          <a:off x="98454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263880</xdr:rowOff>
    </xdr:to>
    <xdr:sp macro="" textlink="">
      <xdr:nvSpPr>
        <xdr:cNvPr id="1932" name="CustomShape 1">
          <a:extLst>
            <a:ext uri="{FF2B5EF4-FFF2-40B4-BE49-F238E27FC236}">
              <a16:creationId xmlns:a16="http://schemas.microsoft.com/office/drawing/2014/main" id="{00000000-0008-0000-0200-00008C070000}"/>
            </a:ext>
          </a:extLst>
        </xdr:cNvPr>
        <xdr:cNvSpPr/>
      </xdr:nvSpPr>
      <xdr:spPr>
        <a:xfrm>
          <a:off x="98454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270720</xdr:rowOff>
    </xdr:to>
    <xdr:sp macro="" textlink="">
      <xdr:nvSpPr>
        <xdr:cNvPr id="1933" name="CustomShape 1">
          <a:extLst>
            <a:ext uri="{FF2B5EF4-FFF2-40B4-BE49-F238E27FC236}">
              <a16:creationId xmlns:a16="http://schemas.microsoft.com/office/drawing/2014/main" id="{00000000-0008-0000-0200-00008D070000}"/>
            </a:ext>
          </a:extLst>
        </xdr:cNvPr>
        <xdr:cNvSpPr/>
      </xdr:nvSpPr>
      <xdr:spPr>
        <a:xfrm>
          <a:off x="9845404" y="308169829"/>
          <a:ext cx="1248202"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263880</xdr:rowOff>
    </xdr:to>
    <xdr:sp macro="" textlink="">
      <xdr:nvSpPr>
        <xdr:cNvPr id="1934" name="CustomShape 1">
          <a:extLst>
            <a:ext uri="{FF2B5EF4-FFF2-40B4-BE49-F238E27FC236}">
              <a16:creationId xmlns:a16="http://schemas.microsoft.com/office/drawing/2014/main" id="{00000000-0008-0000-0200-00008E070000}"/>
            </a:ext>
          </a:extLst>
        </xdr:cNvPr>
        <xdr:cNvSpPr/>
      </xdr:nvSpPr>
      <xdr:spPr>
        <a:xfrm>
          <a:off x="98454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263880</xdr:rowOff>
    </xdr:to>
    <xdr:sp macro="" textlink="">
      <xdr:nvSpPr>
        <xdr:cNvPr id="1935" name="CustomShape 1">
          <a:extLst>
            <a:ext uri="{FF2B5EF4-FFF2-40B4-BE49-F238E27FC236}">
              <a16:creationId xmlns:a16="http://schemas.microsoft.com/office/drawing/2014/main" id="{00000000-0008-0000-0200-00008F070000}"/>
            </a:ext>
          </a:extLst>
        </xdr:cNvPr>
        <xdr:cNvSpPr/>
      </xdr:nvSpPr>
      <xdr:spPr>
        <a:xfrm>
          <a:off x="98454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263880</xdr:rowOff>
    </xdr:to>
    <xdr:sp macro="" textlink="">
      <xdr:nvSpPr>
        <xdr:cNvPr id="1936" name="CustomShape 1">
          <a:extLst>
            <a:ext uri="{FF2B5EF4-FFF2-40B4-BE49-F238E27FC236}">
              <a16:creationId xmlns:a16="http://schemas.microsoft.com/office/drawing/2014/main" id="{00000000-0008-0000-0200-000090070000}"/>
            </a:ext>
          </a:extLst>
        </xdr:cNvPr>
        <xdr:cNvSpPr/>
      </xdr:nvSpPr>
      <xdr:spPr>
        <a:xfrm>
          <a:off x="98454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263880</xdr:rowOff>
    </xdr:to>
    <xdr:sp macro="" textlink="">
      <xdr:nvSpPr>
        <xdr:cNvPr id="1937" name="CustomShape 1">
          <a:extLst>
            <a:ext uri="{FF2B5EF4-FFF2-40B4-BE49-F238E27FC236}">
              <a16:creationId xmlns:a16="http://schemas.microsoft.com/office/drawing/2014/main" id="{00000000-0008-0000-0200-000091070000}"/>
            </a:ext>
          </a:extLst>
        </xdr:cNvPr>
        <xdr:cNvSpPr/>
      </xdr:nvSpPr>
      <xdr:spPr>
        <a:xfrm>
          <a:off x="98454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263880</xdr:rowOff>
    </xdr:to>
    <xdr:sp macro="" textlink="">
      <xdr:nvSpPr>
        <xdr:cNvPr id="1938" name="CustomShape 1">
          <a:extLst>
            <a:ext uri="{FF2B5EF4-FFF2-40B4-BE49-F238E27FC236}">
              <a16:creationId xmlns:a16="http://schemas.microsoft.com/office/drawing/2014/main" id="{00000000-0008-0000-0200-000092070000}"/>
            </a:ext>
          </a:extLst>
        </xdr:cNvPr>
        <xdr:cNvSpPr/>
      </xdr:nvSpPr>
      <xdr:spPr>
        <a:xfrm>
          <a:off x="98454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263880</xdr:rowOff>
    </xdr:to>
    <xdr:sp macro="" textlink="">
      <xdr:nvSpPr>
        <xdr:cNvPr id="1939" name="CustomShape 1">
          <a:extLst>
            <a:ext uri="{FF2B5EF4-FFF2-40B4-BE49-F238E27FC236}">
              <a16:creationId xmlns:a16="http://schemas.microsoft.com/office/drawing/2014/main" id="{00000000-0008-0000-0200-000093070000}"/>
            </a:ext>
          </a:extLst>
        </xdr:cNvPr>
        <xdr:cNvSpPr/>
      </xdr:nvSpPr>
      <xdr:spPr>
        <a:xfrm>
          <a:off x="98454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263880</xdr:rowOff>
    </xdr:to>
    <xdr:sp macro="" textlink="">
      <xdr:nvSpPr>
        <xdr:cNvPr id="1940" name="CustomShape 1">
          <a:extLst>
            <a:ext uri="{FF2B5EF4-FFF2-40B4-BE49-F238E27FC236}">
              <a16:creationId xmlns:a16="http://schemas.microsoft.com/office/drawing/2014/main" id="{00000000-0008-0000-0200-000094070000}"/>
            </a:ext>
          </a:extLst>
        </xdr:cNvPr>
        <xdr:cNvSpPr/>
      </xdr:nvSpPr>
      <xdr:spPr>
        <a:xfrm>
          <a:off x="98454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263880</xdr:rowOff>
    </xdr:to>
    <xdr:sp macro="" textlink="">
      <xdr:nvSpPr>
        <xdr:cNvPr id="1941" name="CustomShape 1">
          <a:extLst>
            <a:ext uri="{FF2B5EF4-FFF2-40B4-BE49-F238E27FC236}">
              <a16:creationId xmlns:a16="http://schemas.microsoft.com/office/drawing/2014/main" id="{00000000-0008-0000-0200-000095070000}"/>
            </a:ext>
          </a:extLst>
        </xdr:cNvPr>
        <xdr:cNvSpPr/>
      </xdr:nvSpPr>
      <xdr:spPr>
        <a:xfrm>
          <a:off x="98454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270720</xdr:rowOff>
    </xdr:to>
    <xdr:sp macro="" textlink="">
      <xdr:nvSpPr>
        <xdr:cNvPr id="1942" name="CustomShape 1">
          <a:extLst>
            <a:ext uri="{FF2B5EF4-FFF2-40B4-BE49-F238E27FC236}">
              <a16:creationId xmlns:a16="http://schemas.microsoft.com/office/drawing/2014/main" id="{00000000-0008-0000-0200-000096070000}"/>
            </a:ext>
          </a:extLst>
        </xdr:cNvPr>
        <xdr:cNvSpPr/>
      </xdr:nvSpPr>
      <xdr:spPr>
        <a:xfrm>
          <a:off x="9845404" y="308169829"/>
          <a:ext cx="1248202"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263880</xdr:rowOff>
    </xdr:to>
    <xdr:sp macro="" textlink="">
      <xdr:nvSpPr>
        <xdr:cNvPr id="1943" name="CustomShape 1">
          <a:extLst>
            <a:ext uri="{FF2B5EF4-FFF2-40B4-BE49-F238E27FC236}">
              <a16:creationId xmlns:a16="http://schemas.microsoft.com/office/drawing/2014/main" id="{00000000-0008-0000-0200-000097070000}"/>
            </a:ext>
          </a:extLst>
        </xdr:cNvPr>
        <xdr:cNvSpPr/>
      </xdr:nvSpPr>
      <xdr:spPr>
        <a:xfrm>
          <a:off x="98454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263880</xdr:rowOff>
    </xdr:to>
    <xdr:sp macro="" textlink="">
      <xdr:nvSpPr>
        <xdr:cNvPr id="1944" name="CustomShape 1">
          <a:extLst>
            <a:ext uri="{FF2B5EF4-FFF2-40B4-BE49-F238E27FC236}">
              <a16:creationId xmlns:a16="http://schemas.microsoft.com/office/drawing/2014/main" id="{00000000-0008-0000-0200-000098070000}"/>
            </a:ext>
          </a:extLst>
        </xdr:cNvPr>
        <xdr:cNvSpPr/>
      </xdr:nvSpPr>
      <xdr:spPr>
        <a:xfrm>
          <a:off x="98454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263880</xdr:rowOff>
    </xdr:to>
    <xdr:sp macro="" textlink="">
      <xdr:nvSpPr>
        <xdr:cNvPr id="1945" name="CustomShape 1">
          <a:extLst>
            <a:ext uri="{FF2B5EF4-FFF2-40B4-BE49-F238E27FC236}">
              <a16:creationId xmlns:a16="http://schemas.microsoft.com/office/drawing/2014/main" id="{00000000-0008-0000-0200-000099070000}"/>
            </a:ext>
          </a:extLst>
        </xdr:cNvPr>
        <xdr:cNvSpPr/>
      </xdr:nvSpPr>
      <xdr:spPr>
        <a:xfrm>
          <a:off x="98454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263880</xdr:rowOff>
    </xdr:to>
    <xdr:sp macro="" textlink="">
      <xdr:nvSpPr>
        <xdr:cNvPr id="1946" name="CustomShape 1">
          <a:extLst>
            <a:ext uri="{FF2B5EF4-FFF2-40B4-BE49-F238E27FC236}">
              <a16:creationId xmlns:a16="http://schemas.microsoft.com/office/drawing/2014/main" id="{00000000-0008-0000-0200-00009A070000}"/>
            </a:ext>
          </a:extLst>
        </xdr:cNvPr>
        <xdr:cNvSpPr/>
      </xdr:nvSpPr>
      <xdr:spPr>
        <a:xfrm>
          <a:off x="98454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558</xdr:row>
      <xdr:rowOff>360</xdr:rowOff>
    </xdr:from>
    <xdr:to>
      <xdr:col>7</xdr:col>
      <xdr:colOff>223200</xdr:colOff>
      <xdr:row>558</xdr:row>
      <xdr:rowOff>263880</xdr:rowOff>
    </xdr:to>
    <xdr:sp macro="" textlink="">
      <xdr:nvSpPr>
        <xdr:cNvPr id="1947" name="CustomShape 1">
          <a:extLst>
            <a:ext uri="{FF2B5EF4-FFF2-40B4-BE49-F238E27FC236}">
              <a16:creationId xmlns:a16="http://schemas.microsoft.com/office/drawing/2014/main" id="{00000000-0008-0000-0200-00009B070000}"/>
            </a:ext>
          </a:extLst>
        </xdr:cNvPr>
        <xdr:cNvSpPr/>
      </xdr:nvSpPr>
      <xdr:spPr>
        <a:xfrm>
          <a:off x="98454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558</xdr:row>
      <xdr:rowOff>360</xdr:rowOff>
    </xdr:from>
    <xdr:to>
      <xdr:col>7</xdr:col>
      <xdr:colOff>127800</xdr:colOff>
      <xdr:row>558</xdr:row>
      <xdr:rowOff>263880</xdr:rowOff>
    </xdr:to>
    <xdr:sp macro="" textlink="">
      <xdr:nvSpPr>
        <xdr:cNvPr id="1948" name="CustomShape 1">
          <a:extLst>
            <a:ext uri="{FF2B5EF4-FFF2-40B4-BE49-F238E27FC236}">
              <a16:creationId xmlns:a16="http://schemas.microsoft.com/office/drawing/2014/main" id="{00000000-0008-0000-0200-00009C070000}"/>
            </a:ext>
          </a:extLst>
        </xdr:cNvPr>
        <xdr:cNvSpPr/>
      </xdr:nvSpPr>
      <xdr:spPr>
        <a:xfrm>
          <a:off x="97500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558</xdr:row>
      <xdr:rowOff>360</xdr:rowOff>
    </xdr:from>
    <xdr:to>
      <xdr:col>7</xdr:col>
      <xdr:colOff>127800</xdr:colOff>
      <xdr:row>558</xdr:row>
      <xdr:rowOff>263880</xdr:rowOff>
    </xdr:to>
    <xdr:sp macro="" textlink="">
      <xdr:nvSpPr>
        <xdr:cNvPr id="1949" name="CustomShape 1">
          <a:extLst>
            <a:ext uri="{FF2B5EF4-FFF2-40B4-BE49-F238E27FC236}">
              <a16:creationId xmlns:a16="http://schemas.microsoft.com/office/drawing/2014/main" id="{00000000-0008-0000-0200-00009D070000}"/>
            </a:ext>
          </a:extLst>
        </xdr:cNvPr>
        <xdr:cNvSpPr/>
      </xdr:nvSpPr>
      <xdr:spPr>
        <a:xfrm>
          <a:off x="97500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558</xdr:row>
      <xdr:rowOff>360</xdr:rowOff>
    </xdr:from>
    <xdr:to>
      <xdr:col>7</xdr:col>
      <xdr:colOff>127800</xdr:colOff>
      <xdr:row>558</xdr:row>
      <xdr:rowOff>263880</xdr:rowOff>
    </xdr:to>
    <xdr:sp macro="" textlink="">
      <xdr:nvSpPr>
        <xdr:cNvPr id="1950" name="CustomShape 1">
          <a:extLst>
            <a:ext uri="{FF2B5EF4-FFF2-40B4-BE49-F238E27FC236}">
              <a16:creationId xmlns:a16="http://schemas.microsoft.com/office/drawing/2014/main" id="{00000000-0008-0000-0200-00009E070000}"/>
            </a:ext>
          </a:extLst>
        </xdr:cNvPr>
        <xdr:cNvSpPr/>
      </xdr:nvSpPr>
      <xdr:spPr>
        <a:xfrm>
          <a:off x="97500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558</xdr:row>
      <xdr:rowOff>360</xdr:rowOff>
    </xdr:from>
    <xdr:to>
      <xdr:col>7</xdr:col>
      <xdr:colOff>127800</xdr:colOff>
      <xdr:row>558</xdr:row>
      <xdr:rowOff>263880</xdr:rowOff>
    </xdr:to>
    <xdr:sp macro="" textlink="">
      <xdr:nvSpPr>
        <xdr:cNvPr id="1951" name="CustomShape 1">
          <a:extLst>
            <a:ext uri="{FF2B5EF4-FFF2-40B4-BE49-F238E27FC236}">
              <a16:creationId xmlns:a16="http://schemas.microsoft.com/office/drawing/2014/main" id="{00000000-0008-0000-0200-00009F070000}"/>
            </a:ext>
          </a:extLst>
        </xdr:cNvPr>
        <xdr:cNvSpPr/>
      </xdr:nvSpPr>
      <xdr:spPr>
        <a:xfrm>
          <a:off x="9750004" y="308169829"/>
          <a:ext cx="1248202"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263880</xdr:rowOff>
    </xdr:to>
    <xdr:sp macro="" textlink="">
      <xdr:nvSpPr>
        <xdr:cNvPr id="1952" name="CustomShape 1">
          <a:extLst>
            <a:ext uri="{FF2B5EF4-FFF2-40B4-BE49-F238E27FC236}">
              <a16:creationId xmlns:a16="http://schemas.microsoft.com/office/drawing/2014/main" id="{00000000-0008-0000-0200-0000A0070000}"/>
            </a:ext>
          </a:extLst>
        </xdr:cNvPr>
        <xdr:cNvSpPr/>
      </xdr:nvSpPr>
      <xdr:spPr>
        <a:xfrm>
          <a:off x="98573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263880</xdr:rowOff>
    </xdr:to>
    <xdr:sp macro="" textlink="">
      <xdr:nvSpPr>
        <xdr:cNvPr id="1953" name="CustomShape 1">
          <a:extLst>
            <a:ext uri="{FF2B5EF4-FFF2-40B4-BE49-F238E27FC236}">
              <a16:creationId xmlns:a16="http://schemas.microsoft.com/office/drawing/2014/main" id="{00000000-0008-0000-0200-0000A1070000}"/>
            </a:ext>
          </a:extLst>
        </xdr:cNvPr>
        <xdr:cNvSpPr/>
      </xdr:nvSpPr>
      <xdr:spPr>
        <a:xfrm>
          <a:off x="98573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263880</xdr:rowOff>
    </xdr:to>
    <xdr:sp macro="" textlink="">
      <xdr:nvSpPr>
        <xdr:cNvPr id="1954" name="CustomShape 1">
          <a:extLst>
            <a:ext uri="{FF2B5EF4-FFF2-40B4-BE49-F238E27FC236}">
              <a16:creationId xmlns:a16="http://schemas.microsoft.com/office/drawing/2014/main" id="{00000000-0008-0000-0200-0000A2070000}"/>
            </a:ext>
          </a:extLst>
        </xdr:cNvPr>
        <xdr:cNvSpPr/>
      </xdr:nvSpPr>
      <xdr:spPr>
        <a:xfrm>
          <a:off x="98573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263880</xdr:rowOff>
    </xdr:to>
    <xdr:sp macro="" textlink="">
      <xdr:nvSpPr>
        <xdr:cNvPr id="1955" name="CustomShape 1">
          <a:extLst>
            <a:ext uri="{FF2B5EF4-FFF2-40B4-BE49-F238E27FC236}">
              <a16:creationId xmlns:a16="http://schemas.microsoft.com/office/drawing/2014/main" id="{00000000-0008-0000-0200-0000A3070000}"/>
            </a:ext>
          </a:extLst>
        </xdr:cNvPr>
        <xdr:cNvSpPr/>
      </xdr:nvSpPr>
      <xdr:spPr>
        <a:xfrm>
          <a:off x="98573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263880</xdr:rowOff>
    </xdr:to>
    <xdr:sp macro="" textlink="">
      <xdr:nvSpPr>
        <xdr:cNvPr id="1956" name="CustomShape 1">
          <a:extLst>
            <a:ext uri="{FF2B5EF4-FFF2-40B4-BE49-F238E27FC236}">
              <a16:creationId xmlns:a16="http://schemas.microsoft.com/office/drawing/2014/main" id="{00000000-0008-0000-0200-0000A4070000}"/>
            </a:ext>
          </a:extLst>
        </xdr:cNvPr>
        <xdr:cNvSpPr/>
      </xdr:nvSpPr>
      <xdr:spPr>
        <a:xfrm>
          <a:off x="98573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263880</xdr:rowOff>
    </xdr:to>
    <xdr:sp macro="" textlink="">
      <xdr:nvSpPr>
        <xdr:cNvPr id="1957" name="CustomShape 1">
          <a:extLst>
            <a:ext uri="{FF2B5EF4-FFF2-40B4-BE49-F238E27FC236}">
              <a16:creationId xmlns:a16="http://schemas.microsoft.com/office/drawing/2014/main" id="{00000000-0008-0000-0200-0000A5070000}"/>
            </a:ext>
          </a:extLst>
        </xdr:cNvPr>
        <xdr:cNvSpPr/>
      </xdr:nvSpPr>
      <xdr:spPr>
        <a:xfrm>
          <a:off x="98573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263880</xdr:rowOff>
    </xdr:to>
    <xdr:sp macro="" textlink="">
      <xdr:nvSpPr>
        <xdr:cNvPr id="1958" name="CustomShape 1">
          <a:extLst>
            <a:ext uri="{FF2B5EF4-FFF2-40B4-BE49-F238E27FC236}">
              <a16:creationId xmlns:a16="http://schemas.microsoft.com/office/drawing/2014/main" id="{00000000-0008-0000-0200-0000A6070000}"/>
            </a:ext>
          </a:extLst>
        </xdr:cNvPr>
        <xdr:cNvSpPr/>
      </xdr:nvSpPr>
      <xdr:spPr>
        <a:xfrm>
          <a:off x="98573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263880</xdr:rowOff>
    </xdr:to>
    <xdr:sp macro="" textlink="">
      <xdr:nvSpPr>
        <xdr:cNvPr id="1959" name="CustomShape 1">
          <a:extLst>
            <a:ext uri="{FF2B5EF4-FFF2-40B4-BE49-F238E27FC236}">
              <a16:creationId xmlns:a16="http://schemas.microsoft.com/office/drawing/2014/main" id="{00000000-0008-0000-0200-0000A7070000}"/>
            </a:ext>
          </a:extLst>
        </xdr:cNvPr>
        <xdr:cNvSpPr/>
      </xdr:nvSpPr>
      <xdr:spPr>
        <a:xfrm>
          <a:off x="98573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263880</xdr:rowOff>
    </xdr:to>
    <xdr:sp macro="" textlink="">
      <xdr:nvSpPr>
        <xdr:cNvPr id="1960" name="CustomShape 1">
          <a:extLst>
            <a:ext uri="{FF2B5EF4-FFF2-40B4-BE49-F238E27FC236}">
              <a16:creationId xmlns:a16="http://schemas.microsoft.com/office/drawing/2014/main" id="{00000000-0008-0000-0200-0000A8070000}"/>
            </a:ext>
          </a:extLst>
        </xdr:cNvPr>
        <xdr:cNvSpPr/>
      </xdr:nvSpPr>
      <xdr:spPr>
        <a:xfrm>
          <a:off x="98573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263880</xdr:rowOff>
    </xdr:to>
    <xdr:sp macro="" textlink="">
      <xdr:nvSpPr>
        <xdr:cNvPr id="1961" name="CustomShape 1">
          <a:extLst>
            <a:ext uri="{FF2B5EF4-FFF2-40B4-BE49-F238E27FC236}">
              <a16:creationId xmlns:a16="http://schemas.microsoft.com/office/drawing/2014/main" id="{00000000-0008-0000-0200-0000A9070000}"/>
            </a:ext>
          </a:extLst>
        </xdr:cNvPr>
        <xdr:cNvSpPr/>
      </xdr:nvSpPr>
      <xdr:spPr>
        <a:xfrm>
          <a:off x="98573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263880</xdr:rowOff>
    </xdr:to>
    <xdr:sp macro="" textlink="">
      <xdr:nvSpPr>
        <xdr:cNvPr id="1962" name="CustomShape 1">
          <a:extLst>
            <a:ext uri="{FF2B5EF4-FFF2-40B4-BE49-F238E27FC236}">
              <a16:creationId xmlns:a16="http://schemas.microsoft.com/office/drawing/2014/main" id="{00000000-0008-0000-0200-0000AA070000}"/>
            </a:ext>
          </a:extLst>
        </xdr:cNvPr>
        <xdr:cNvSpPr/>
      </xdr:nvSpPr>
      <xdr:spPr>
        <a:xfrm>
          <a:off x="98573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263880</xdr:rowOff>
    </xdr:to>
    <xdr:sp macro="" textlink="">
      <xdr:nvSpPr>
        <xdr:cNvPr id="1963" name="CustomShape 1">
          <a:extLst>
            <a:ext uri="{FF2B5EF4-FFF2-40B4-BE49-F238E27FC236}">
              <a16:creationId xmlns:a16="http://schemas.microsoft.com/office/drawing/2014/main" id="{00000000-0008-0000-0200-0000AB070000}"/>
            </a:ext>
          </a:extLst>
        </xdr:cNvPr>
        <xdr:cNvSpPr/>
      </xdr:nvSpPr>
      <xdr:spPr>
        <a:xfrm>
          <a:off x="98573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263880</xdr:rowOff>
    </xdr:to>
    <xdr:sp macro="" textlink="">
      <xdr:nvSpPr>
        <xdr:cNvPr id="1964" name="CustomShape 1">
          <a:extLst>
            <a:ext uri="{FF2B5EF4-FFF2-40B4-BE49-F238E27FC236}">
              <a16:creationId xmlns:a16="http://schemas.microsoft.com/office/drawing/2014/main" id="{00000000-0008-0000-0200-0000AC070000}"/>
            </a:ext>
          </a:extLst>
        </xdr:cNvPr>
        <xdr:cNvSpPr/>
      </xdr:nvSpPr>
      <xdr:spPr>
        <a:xfrm>
          <a:off x="98573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263880</xdr:rowOff>
    </xdr:to>
    <xdr:sp macro="" textlink="">
      <xdr:nvSpPr>
        <xdr:cNvPr id="1965" name="CustomShape 1">
          <a:extLst>
            <a:ext uri="{FF2B5EF4-FFF2-40B4-BE49-F238E27FC236}">
              <a16:creationId xmlns:a16="http://schemas.microsoft.com/office/drawing/2014/main" id="{00000000-0008-0000-0200-0000AD070000}"/>
            </a:ext>
          </a:extLst>
        </xdr:cNvPr>
        <xdr:cNvSpPr/>
      </xdr:nvSpPr>
      <xdr:spPr>
        <a:xfrm>
          <a:off x="98573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263880</xdr:rowOff>
    </xdr:to>
    <xdr:sp macro="" textlink="">
      <xdr:nvSpPr>
        <xdr:cNvPr id="1966" name="CustomShape 1">
          <a:extLst>
            <a:ext uri="{FF2B5EF4-FFF2-40B4-BE49-F238E27FC236}">
              <a16:creationId xmlns:a16="http://schemas.microsoft.com/office/drawing/2014/main" id="{00000000-0008-0000-0200-0000AE070000}"/>
            </a:ext>
          </a:extLst>
        </xdr:cNvPr>
        <xdr:cNvSpPr/>
      </xdr:nvSpPr>
      <xdr:spPr>
        <a:xfrm>
          <a:off x="98573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263880</xdr:rowOff>
    </xdr:to>
    <xdr:sp macro="" textlink="">
      <xdr:nvSpPr>
        <xdr:cNvPr id="1967" name="CustomShape 1">
          <a:extLst>
            <a:ext uri="{FF2B5EF4-FFF2-40B4-BE49-F238E27FC236}">
              <a16:creationId xmlns:a16="http://schemas.microsoft.com/office/drawing/2014/main" id="{00000000-0008-0000-0200-0000AF070000}"/>
            </a:ext>
          </a:extLst>
        </xdr:cNvPr>
        <xdr:cNvSpPr/>
      </xdr:nvSpPr>
      <xdr:spPr>
        <a:xfrm>
          <a:off x="98573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263880</xdr:rowOff>
    </xdr:to>
    <xdr:sp macro="" textlink="">
      <xdr:nvSpPr>
        <xdr:cNvPr id="1968" name="CustomShape 1">
          <a:extLst>
            <a:ext uri="{FF2B5EF4-FFF2-40B4-BE49-F238E27FC236}">
              <a16:creationId xmlns:a16="http://schemas.microsoft.com/office/drawing/2014/main" id="{00000000-0008-0000-0200-0000B0070000}"/>
            </a:ext>
          </a:extLst>
        </xdr:cNvPr>
        <xdr:cNvSpPr/>
      </xdr:nvSpPr>
      <xdr:spPr>
        <a:xfrm>
          <a:off x="98573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263880</xdr:rowOff>
    </xdr:to>
    <xdr:sp macro="" textlink="">
      <xdr:nvSpPr>
        <xdr:cNvPr id="1969" name="CustomShape 1">
          <a:extLst>
            <a:ext uri="{FF2B5EF4-FFF2-40B4-BE49-F238E27FC236}">
              <a16:creationId xmlns:a16="http://schemas.microsoft.com/office/drawing/2014/main" id="{00000000-0008-0000-0200-0000B1070000}"/>
            </a:ext>
          </a:extLst>
        </xdr:cNvPr>
        <xdr:cNvSpPr/>
      </xdr:nvSpPr>
      <xdr:spPr>
        <a:xfrm>
          <a:off x="98573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263880</xdr:rowOff>
    </xdr:to>
    <xdr:sp macro="" textlink="">
      <xdr:nvSpPr>
        <xdr:cNvPr id="1970" name="CustomShape 1">
          <a:extLst>
            <a:ext uri="{FF2B5EF4-FFF2-40B4-BE49-F238E27FC236}">
              <a16:creationId xmlns:a16="http://schemas.microsoft.com/office/drawing/2014/main" id="{00000000-0008-0000-0200-0000B2070000}"/>
            </a:ext>
          </a:extLst>
        </xdr:cNvPr>
        <xdr:cNvSpPr/>
      </xdr:nvSpPr>
      <xdr:spPr>
        <a:xfrm>
          <a:off x="98573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263880</xdr:rowOff>
    </xdr:to>
    <xdr:sp macro="" textlink="">
      <xdr:nvSpPr>
        <xdr:cNvPr id="1971" name="CustomShape 1">
          <a:extLst>
            <a:ext uri="{FF2B5EF4-FFF2-40B4-BE49-F238E27FC236}">
              <a16:creationId xmlns:a16="http://schemas.microsoft.com/office/drawing/2014/main" id="{00000000-0008-0000-0200-0000B3070000}"/>
            </a:ext>
          </a:extLst>
        </xdr:cNvPr>
        <xdr:cNvSpPr/>
      </xdr:nvSpPr>
      <xdr:spPr>
        <a:xfrm>
          <a:off x="98573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263880</xdr:rowOff>
    </xdr:to>
    <xdr:sp macro="" textlink="">
      <xdr:nvSpPr>
        <xdr:cNvPr id="1972" name="CustomShape 1">
          <a:extLst>
            <a:ext uri="{FF2B5EF4-FFF2-40B4-BE49-F238E27FC236}">
              <a16:creationId xmlns:a16="http://schemas.microsoft.com/office/drawing/2014/main" id="{00000000-0008-0000-0200-0000B4070000}"/>
            </a:ext>
          </a:extLst>
        </xdr:cNvPr>
        <xdr:cNvSpPr/>
      </xdr:nvSpPr>
      <xdr:spPr>
        <a:xfrm>
          <a:off x="98573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263880</xdr:rowOff>
    </xdr:to>
    <xdr:sp macro="" textlink="">
      <xdr:nvSpPr>
        <xdr:cNvPr id="1973" name="CustomShape 1">
          <a:extLst>
            <a:ext uri="{FF2B5EF4-FFF2-40B4-BE49-F238E27FC236}">
              <a16:creationId xmlns:a16="http://schemas.microsoft.com/office/drawing/2014/main" id="{00000000-0008-0000-0200-0000B5070000}"/>
            </a:ext>
          </a:extLst>
        </xdr:cNvPr>
        <xdr:cNvSpPr/>
      </xdr:nvSpPr>
      <xdr:spPr>
        <a:xfrm>
          <a:off x="98573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263880</xdr:rowOff>
    </xdr:to>
    <xdr:sp macro="" textlink="">
      <xdr:nvSpPr>
        <xdr:cNvPr id="1974" name="CustomShape 1">
          <a:extLst>
            <a:ext uri="{FF2B5EF4-FFF2-40B4-BE49-F238E27FC236}">
              <a16:creationId xmlns:a16="http://schemas.microsoft.com/office/drawing/2014/main" id="{00000000-0008-0000-0200-0000B6070000}"/>
            </a:ext>
          </a:extLst>
        </xdr:cNvPr>
        <xdr:cNvSpPr/>
      </xdr:nvSpPr>
      <xdr:spPr>
        <a:xfrm>
          <a:off x="98573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263880</xdr:rowOff>
    </xdr:to>
    <xdr:sp macro="" textlink="">
      <xdr:nvSpPr>
        <xdr:cNvPr id="1975" name="CustomShape 1">
          <a:extLst>
            <a:ext uri="{FF2B5EF4-FFF2-40B4-BE49-F238E27FC236}">
              <a16:creationId xmlns:a16="http://schemas.microsoft.com/office/drawing/2014/main" id="{00000000-0008-0000-0200-0000B7070000}"/>
            </a:ext>
          </a:extLst>
        </xdr:cNvPr>
        <xdr:cNvSpPr/>
      </xdr:nvSpPr>
      <xdr:spPr>
        <a:xfrm>
          <a:off x="98573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263880</xdr:rowOff>
    </xdr:to>
    <xdr:sp macro="" textlink="">
      <xdr:nvSpPr>
        <xdr:cNvPr id="1976" name="CustomShape 1">
          <a:extLst>
            <a:ext uri="{FF2B5EF4-FFF2-40B4-BE49-F238E27FC236}">
              <a16:creationId xmlns:a16="http://schemas.microsoft.com/office/drawing/2014/main" id="{00000000-0008-0000-0200-0000B8070000}"/>
            </a:ext>
          </a:extLst>
        </xdr:cNvPr>
        <xdr:cNvSpPr/>
      </xdr:nvSpPr>
      <xdr:spPr>
        <a:xfrm>
          <a:off x="98573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263880</xdr:rowOff>
    </xdr:to>
    <xdr:sp macro="" textlink="">
      <xdr:nvSpPr>
        <xdr:cNvPr id="1977" name="CustomShape 1">
          <a:extLst>
            <a:ext uri="{FF2B5EF4-FFF2-40B4-BE49-F238E27FC236}">
              <a16:creationId xmlns:a16="http://schemas.microsoft.com/office/drawing/2014/main" id="{00000000-0008-0000-0200-0000B9070000}"/>
            </a:ext>
          </a:extLst>
        </xdr:cNvPr>
        <xdr:cNvSpPr/>
      </xdr:nvSpPr>
      <xdr:spPr>
        <a:xfrm>
          <a:off x="98573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263880</xdr:rowOff>
    </xdr:to>
    <xdr:sp macro="" textlink="">
      <xdr:nvSpPr>
        <xdr:cNvPr id="1978" name="CustomShape 1">
          <a:extLst>
            <a:ext uri="{FF2B5EF4-FFF2-40B4-BE49-F238E27FC236}">
              <a16:creationId xmlns:a16="http://schemas.microsoft.com/office/drawing/2014/main" id="{00000000-0008-0000-0200-0000BA070000}"/>
            </a:ext>
          </a:extLst>
        </xdr:cNvPr>
        <xdr:cNvSpPr/>
      </xdr:nvSpPr>
      <xdr:spPr>
        <a:xfrm>
          <a:off x="98573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263880</xdr:rowOff>
    </xdr:to>
    <xdr:sp macro="" textlink="">
      <xdr:nvSpPr>
        <xdr:cNvPr id="1979" name="CustomShape 1">
          <a:extLst>
            <a:ext uri="{FF2B5EF4-FFF2-40B4-BE49-F238E27FC236}">
              <a16:creationId xmlns:a16="http://schemas.microsoft.com/office/drawing/2014/main" id="{00000000-0008-0000-0200-0000BB070000}"/>
            </a:ext>
          </a:extLst>
        </xdr:cNvPr>
        <xdr:cNvSpPr/>
      </xdr:nvSpPr>
      <xdr:spPr>
        <a:xfrm>
          <a:off x="98573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270720</xdr:rowOff>
    </xdr:to>
    <xdr:sp macro="" textlink="">
      <xdr:nvSpPr>
        <xdr:cNvPr id="1980" name="CustomShape 1">
          <a:extLst>
            <a:ext uri="{FF2B5EF4-FFF2-40B4-BE49-F238E27FC236}">
              <a16:creationId xmlns:a16="http://schemas.microsoft.com/office/drawing/2014/main" id="{00000000-0008-0000-0200-0000BC070000}"/>
            </a:ext>
          </a:extLst>
        </xdr:cNvPr>
        <xdr:cNvSpPr/>
      </xdr:nvSpPr>
      <xdr:spPr>
        <a:xfrm>
          <a:off x="9857310" y="357119824"/>
          <a:ext cx="1251604"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263880</xdr:rowOff>
    </xdr:to>
    <xdr:sp macro="" textlink="">
      <xdr:nvSpPr>
        <xdr:cNvPr id="1981" name="CustomShape 1">
          <a:extLst>
            <a:ext uri="{FF2B5EF4-FFF2-40B4-BE49-F238E27FC236}">
              <a16:creationId xmlns:a16="http://schemas.microsoft.com/office/drawing/2014/main" id="{00000000-0008-0000-0200-0000BD070000}"/>
            </a:ext>
          </a:extLst>
        </xdr:cNvPr>
        <xdr:cNvSpPr/>
      </xdr:nvSpPr>
      <xdr:spPr>
        <a:xfrm>
          <a:off x="98573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263880</xdr:rowOff>
    </xdr:to>
    <xdr:sp macro="" textlink="">
      <xdr:nvSpPr>
        <xdr:cNvPr id="1982" name="CustomShape 1">
          <a:extLst>
            <a:ext uri="{FF2B5EF4-FFF2-40B4-BE49-F238E27FC236}">
              <a16:creationId xmlns:a16="http://schemas.microsoft.com/office/drawing/2014/main" id="{00000000-0008-0000-0200-0000BE070000}"/>
            </a:ext>
          </a:extLst>
        </xdr:cNvPr>
        <xdr:cNvSpPr/>
      </xdr:nvSpPr>
      <xdr:spPr>
        <a:xfrm>
          <a:off x="98573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270720</xdr:rowOff>
    </xdr:to>
    <xdr:sp macro="" textlink="">
      <xdr:nvSpPr>
        <xdr:cNvPr id="1983" name="CustomShape 1">
          <a:extLst>
            <a:ext uri="{FF2B5EF4-FFF2-40B4-BE49-F238E27FC236}">
              <a16:creationId xmlns:a16="http://schemas.microsoft.com/office/drawing/2014/main" id="{00000000-0008-0000-0200-0000BF070000}"/>
            </a:ext>
          </a:extLst>
        </xdr:cNvPr>
        <xdr:cNvSpPr/>
      </xdr:nvSpPr>
      <xdr:spPr>
        <a:xfrm>
          <a:off x="9857310" y="357119824"/>
          <a:ext cx="1251604"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263880</xdr:rowOff>
    </xdr:to>
    <xdr:sp macro="" textlink="">
      <xdr:nvSpPr>
        <xdr:cNvPr id="1984" name="CustomShape 1">
          <a:extLst>
            <a:ext uri="{FF2B5EF4-FFF2-40B4-BE49-F238E27FC236}">
              <a16:creationId xmlns:a16="http://schemas.microsoft.com/office/drawing/2014/main" id="{00000000-0008-0000-0200-0000C0070000}"/>
            </a:ext>
          </a:extLst>
        </xdr:cNvPr>
        <xdr:cNvSpPr/>
      </xdr:nvSpPr>
      <xdr:spPr>
        <a:xfrm>
          <a:off x="98573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263880</xdr:rowOff>
    </xdr:to>
    <xdr:sp macro="" textlink="">
      <xdr:nvSpPr>
        <xdr:cNvPr id="1985" name="CustomShape 1">
          <a:extLst>
            <a:ext uri="{FF2B5EF4-FFF2-40B4-BE49-F238E27FC236}">
              <a16:creationId xmlns:a16="http://schemas.microsoft.com/office/drawing/2014/main" id="{00000000-0008-0000-0200-0000C1070000}"/>
            </a:ext>
          </a:extLst>
        </xdr:cNvPr>
        <xdr:cNvSpPr/>
      </xdr:nvSpPr>
      <xdr:spPr>
        <a:xfrm>
          <a:off x="98573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263880</xdr:rowOff>
    </xdr:to>
    <xdr:sp macro="" textlink="">
      <xdr:nvSpPr>
        <xdr:cNvPr id="1986" name="CustomShape 1">
          <a:extLst>
            <a:ext uri="{FF2B5EF4-FFF2-40B4-BE49-F238E27FC236}">
              <a16:creationId xmlns:a16="http://schemas.microsoft.com/office/drawing/2014/main" id="{00000000-0008-0000-0200-0000C2070000}"/>
            </a:ext>
          </a:extLst>
        </xdr:cNvPr>
        <xdr:cNvSpPr/>
      </xdr:nvSpPr>
      <xdr:spPr>
        <a:xfrm>
          <a:off x="98573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263880</xdr:rowOff>
    </xdr:to>
    <xdr:sp macro="" textlink="">
      <xdr:nvSpPr>
        <xdr:cNvPr id="1987" name="CustomShape 1">
          <a:extLst>
            <a:ext uri="{FF2B5EF4-FFF2-40B4-BE49-F238E27FC236}">
              <a16:creationId xmlns:a16="http://schemas.microsoft.com/office/drawing/2014/main" id="{00000000-0008-0000-0200-0000C3070000}"/>
            </a:ext>
          </a:extLst>
        </xdr:cNvPr>
        <xdr:cNvSpPr/>
      </xdr:nvSpPr>
      <xdr:spPr>
        <a:xfrm>
          <a:off x="98573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263880</xdr:rowOff>
    </xdr:to>
    <xdr:sp macro="" textlink="">
      <xdr:nvSpPr>
        <xdr:cNvPr id="1988" name="CustomShape 1">
          <a:extLst>
            <a:ext uri="{FF2B5EF4-FFF2-40B4-BE49-F238E27FC236}">
              <a16:creationId xmlns:a16="http://schemas.microsoft.com/office/drawing/2014/main" id="{00000000-0008-0000-0200-0000C4070000}"/>
            </a:ext>
          </a:extLst>
        </xdr:cNvPr>
        <xdr:cNvSpPr/>
      </xdr:nvSpPr>
      <xdr:spPr>
        <a:xfrm>
          <a:off x="98573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263880</xdr:rowOff>
    </xdr:to>
    <xdr:sp macro="" textlink="">
      <xdr:nvSpPr>
        <xdr:cNvPr id="1989" name="CustomShape 1">
          <a:extLst>
            <a:ext uri="{FF2B5EF4-FFF2-40B4-BE49-F238E27FC236}">
              <a16:creationId xmlns:a16="http://schemas.microsoft.com/office/drawing/2014/main" id="{00000000-0008-0000-0200-0000C5070000}"/>
            </a:ext>
          </a:extLst>
        </xdr:cNvPr>
        <xdr:cNvSpPr/>
      </xdr:nvSpPr>
      <xdr:spPr>
        <a:xfrm>
          <a:off x="98573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263880</xdr:rowOff>
    </xdr:to>
    <xdr:sp macro="" textlink="">
      <xdr:nvSpPr>
        <xdr:cNvPr id="1990" name="CustomShape 1">
          <a:extLst>
            <a:ext uri="{FF2B5EF4-FFF2-40B4-BE49-F238E27FC236}">
              <a16:creationId xmlns:a16="http://schemas.microsoft.com/office/drawing/2014/main" id="{00000000-0008-0000-0200-0000C6070000}"/>
            </a:ext>
          </a:extLst>
        </xdr:cNvPr>
        <xdr:cNvSpPr/>
      </xdr:nvSpPr>
      <xdr:spPr>
        <a:xfrm>
          <a:off x="98573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263880</xdr:rowOff>
    </xdr:to>
    <xdr:sp macro="" textlink="">
      <xdr:nvSpPr>
        <xdr:cNvPr id="1991" name="CustomShape 1">
          <a:extLst>
            <a:ext uri="{FF2B5EF4-FFF2-40B4-BE49-F238E27FC236}">
              <a16:creationId xmlns:a16="http://schemas.microsoft.com/office/drawing/2014/main" id="{00000000-0008-0000-0200-0000C7070000}"/>
            </a:ext>
          </a:extLst>
        </xdr:cNvPr>
        <xdr:cNvSpPr/>
      </xdr:nvSpPr>
      <xdr:spPr>
        <a:xfrm>
          <a:off x="98573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270720</xdr:rowOff>
    </xdr:to>
    <xdr:sp macro="" textlink="">
      <xdr:nvSpPr>
        <xdr:cNvPr id="1992" name="CustomShape 1">
          <a:extLst>
            <a:ext uri="{FF2B5EF4-FFF2-40B4-BE49-F238E27FC236}">
              <a16:creationId xmlns:a16="http://schemas.microsoft.com/office/drawing/2014/main" id="{00000000-0008-0000-0200-0000C8070000}"/>
            </a:ext>
          </a:extLst>
        </xdr:cNvPr>
        <xdr:cNvSpPr/>
      </xdr:nvSpPr>
      <xdr:spPr>
        <a:xfrm>
          <a:off x="9857310" y="357119824"/>
          <a:ext cx="1251604" cy="2703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263880</xdr:rowOff>
    </xdr:to>
    <xdr:sp macro="" textlink="">
      <xdr:nvSpPr>
        <xdr:cNvPr id="1993" name="CustomShape 1">
          <a:extLst>
            <a:ext uri="{FF2B5EF4-FFF2-40B4-BE49-F238E27FC236}">
              <a16:creationId xmlns:a16="http://schemas.microsoft.com/office/drawing/2014/main" id="{00000000-0008-0000-0200-0000C9070000}"/>
            </a:ext>
          </a:extLst>
        </xdr:cNvPr>
        <xdr:cNvSpPr/>
      </xdr:nvSpPr>
      <xdr:spPr>
        <a:xfrm>
          <a:off x="98573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263880</xdr:rowOff>
    </xdr:to>
    <xdr:sp macro="" textlink="">
      <xdr:nvSpPr>
        <xdr:cNvPr id="1994" name="CustomShape 1">
          <a:extLst>
            <a:ext uri="{FF2B5EF4-FFF2-40B4-BE49-F238E27FC236}">
              <a16:creationId xmlns:a16="http://schemas.microsoft.com/office/drawing/2014/main" id="{00000000-0008-0000-0200-0000CA070000}"/>
            </a:ext>
          </a:extLst>
        </xdr:cNvPr>
        <xdr:cNvSpPr/>
      </xdr:nvSpPr>
      <xdr:spPr>
        <a:xfrm>
          <a:off x="98573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263880</xdr:rowOff>
    </xdr:to>
    <xdr:sp macro="" textlink="">
      <xdr:nvSpPr>
        <xdr:cNvPr id="1995" name="CustomShape 1">
          <a:extLst>
            <a:ext uri="{FF2B5EF4-FFF2-40B4-BE49-F238E27FC236}">
              <a16:creationId xmlns:a16="http://schemas.microsoft.com/office/drawing/2014/main" id="{00000000-0008-0000-0200-0000CB070000}"/>
            </a:ext>
          </a:extLst>
        </xdr:cNvPr>
        <xdr:cNvSpPr/>
      </xdr:nvSpPr>
      <xdr:spPr>
        <a:xfrm>
          <a:off x="98573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263880</xdr:rowOff>
    </xdr:to>
    <xdr:sp macro="" textlink="">
      <xdr:nvSpPr>
        <xdr:cNvPr id="1996" name="CustomShape 1">
          <a:extLst>
            <a:ext uri="{FF2B5EF4-FFF2-40B4-BE49-F238E27FC236}">
              <a16:creationId xmlns:a16="http://schemas.microsoft.com/office/drawing/2014/main" id="{00000000-0008-0000-0200-0000CC070000}"/>
            </a:ext>
          </a:extLst>
        </xdr:cNvPr>
        <xdr:cNvSpPr/>
      </xdr:nvSpPr>
      <xdr:spPr>
        <a:xfrm>
          <a:off x="98573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808560</xdr:colOff>
      <xdr:row>575</xdr:row>
      <xdr:rowOff>360</xdr:rowOff>
    </xdr:from>
    <xdr:to>
      <xdr:col>7</xdr:col>
      <xdr:colOff>223200</xdr:colOff>
      <xdr:row>575</xdr:row>
      <xdr:rowOff>263880</xdr:rowOff>
    </xdr:to>
    <xdr:sp macro="" textlink="">
      <xdr:nvSpPr>
        <xdr:cNvPr id="1997" name="CustomShape 1">
          <a:extLst>
            <a:ext uri="{FF2B5EF4-FFF2-40B4-BE49-F238E27FC236}">
              <a16:creationId xmlns:a16="http://schemas.microsoft.com/office/drawing/2014/main" id="{00000000-0008-0000-0200-0000CD070000}"/>
            </a:ext>
          </a:extLst>
        </xdr:cNvPr>
        <xdr:cNvSpPr/>
      </xdr:nvSpPr>
      <xdr:spPr>
        <a:xfrm>
          <a:off x="98573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575</xdr:row>
      <xdr:rowOff>360</xdr:rowOff>
    </xdr:from>
    <xdr:to>
      <xdr:col>7</xdr:col>
      <xdr:colOff>127800</xdr:colOff>
      <xdr:row>575</xdr:row>
      <xdr:rowOff>263880</xdr:rowOff>
    </xdr:to>
    <xdr:sp macro="" textlink="">
      <xdr:nvSpPr>
        <xdr:cNvPr id="1998" name="CustomShape 1">
          <a:extLst>
            <a:ext uri="{FF2B5EF4-FFF2-40B4-BE49-F238E27FC236}">
              <a16:creationId xmlns:a16="http://schemas.microsoft.com/office/drawing/2014/main" id="{00000000-0008-0000-0200-0000CE070000}"/>
            </a:ext>
          </a:extLst>
        </xdr:cNvPr>
        <xdr:cNvSpPr/>
      </xdr:nvSpPr>
      <xdr:spPr>
        <a:xfrm>
          <a:off x="97619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575</xdr:row>
      <xdr:rowOff>360</xdr:rowOff>
    </xdr:from>
    <xdr:to>
      <xdr:col>7</xdr:col>
      <xdr:colOff>127800</xdr:colOff>
      <xdr:row>575</xdr:row>
      <xdr:rowOff>263880</xdr:rowOff>
    </xdr:to>
    <xdr:sp macro="" textlink="">
      <xdr:nvSpPr>
        <xdr:cNvPr id="1999" name="CustomShape 1">
          <a:extLst>
            <a:ext uri="{FF2B5EF4-FFF2-40B4-BE49-F238E27FC236}">
              <a16:creationId xmlns:a16="http://schemas.microsoft.com/office/drawing/2014/main" id="{00000000-0008-0000-0200-0000CF070000}"/>
            </a:ext>
          </a:extLst>
        </xdr:cNvPr>
        <xdr:cNvSpPr/>
      </xdr:nvSpPr>
      <xdr:spPr>
        <a:xfrm>
          <a:off x="97619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575</xdr:row>
      <xdr:rowOff>360</xdr:rowOff>
    </xdr:from>
    <xdr:to>
      <xdr:col>7</xdr:col>
      <xdr:colOff>127800</xdr:colOff>
      <xdr:row>575</xdr:row>
      <xdr:rowOff>263880</xdr:rowOff>
    </xdr:to>
    <xdr:sp macro="" textlink="">
      <xdr:nvSpPr>
        <xdr:cNvPr id="2000" name="CustomShape 1">
          <a:extLst>
            <a:ext uri="{FF2B5EF4-FFF2-40B4-BE49-F238E27FC236}">
              <a16:creationId xmlns:a16="http://schemas.microsoft.com/office/drawing/2014/main" id="{00000000-0008-0000-0200-0000D0070000}"/>
            </a:ext>
          </a:extLst>
        </xdr:cNvPr>
        <xdr:cNvSpPr/>
      </xdr:nvSpPr>
      <xdr:spPr>
        <a:xfrm>
          <a:off x="97619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713160</xdr:colOff>
      <xdr:row>575</xdr:row>
      <xdr:rowOff>360</xdr:rowOff>
    </xdr:from>
    <xdr:to>
      <xdr:col>7</xdr:col>
      <xdr:colOff>127800</xdr:colOff>
      <xdr:row>575</xdr:row>
      <xdr:rowOff>263880</xdr:rowOff>
    </xdr:to>
    <xdr:sp macro="" textlink="">
      <xdr:nvSpPr>
        <xdr:cNvPr id="2001" name="CustomShape 1">
          <a:extLst>
            <a:ext uri="{FF2B5EF4-FFF2-40B4-BE49-F238E27FC236}">
              <a16:creationId xmlns:a16="http://schemas.microsoft.com/office/drawing/2014/main" id="{00000000-0008-0000-0200-0000D1070000}"/>
            </a:ext>
          </a:extLst>
        </xdr:cNvPr>
        <xdr:cNvSpPr/>
      </xdr:nvSpPr>
      <xdr:spPr>
        <a:xfrm>
          <a:off x="9761910" y="357119824"/>
          <a:ext cx="1251604" cy="2635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D38"/>
  <sheetViews>
    <sheetView zoomScale="80" zoomScaleNormal="80" workbookViewId="0">
      <selection activeCell="E10" sqref="E10"/>
    </sheetView>
  </sheetViews>
  <sheetFormatPr defaultRowHeight="15" x14ac:dyDescent="0.25"/>
  <cols>
    <col min="1" max="1" width="22.7109375" customWidth="1"/>
    <col min="2" max="2" width="66.7109375" customWidth="1"/>
  </cols>
  <sheetData>
    <row r="1" spans="1:4" ht="15.75" x14ac:dyDescent="0.25">
      <c r="A1" s="60" t="s">
        <v>212</v>
      </c>
      <c r="B1" s="147"/>
    </row>
    <row r="2" spans="1:4" ht="15.75" x14ac:dyDescent="0.25">
      <c r="A2" s="148" t="s">
        <v>206</v>
      </c>
      <c r="B2" s="60" t="s">
        <v>277</v>
      </c>
    </row>
    <row r="3" spans="1:4" ht="15.75" x14ac:dyDescent="0.25">
      <c r="A3" s="148" t="s">
        <v>207</v>
      </c>
      <c r="B3" s="148" t="s">
        <v>3128</v>
      </c>
    </row>
    <row r="4" spans="1:4" ht="15.75" x14ac:dyDescent="0.25">
      <c r="A4" s="148" t="s">
        <v>208</v>
      </c>
      <c r="B4" s="783">
        <v>75422440757</v>
      </c>
    </row>
    <row r="5" spans="1:4" ht="15.75" x14ac:dyDescent="0.25">
      <c r="A5" s="148" t="s">
        <v>209</v>
      </c>
      <c r="B5" s="784"/>
    </row>
    <row r="6" spans="1:4" ht="15.75" x14ac:dyDescent="0.25">
      <c r="A6" s="148" t="s">
        <v>210</v>
      </c>
      <c r="B6" s="784"/>
    </row>
    <row r="7" spans="1:4" ht="15.75" x14ac:dyDescent="0.25">
      <c r="A7" s="149" t="s">
        <v>211</v>
      </c>
      <c r="B7" s="785"/>
    </row>
    <row r="8" spans="1:4" x14ac:dyDescent="0.25">
      <c r="A8" s="6"/>
      <c r="B8" s="6"/>
    </row>
    <row r="9" spans="1:4" x14ac:dyDescent="0.25">
      <c r="A9" s="6"/>
      <c r="B9" s="6"/>
    </row>
    <row r="10" spans="1:4" ht="62.25" customHeight="1" x14ac:dyDescent="0.25">
      <c r="A10" s="6"/>
      <c r="B10" s="150" t="s">
        <v>234</v>
      </c>
    </row>
    <row r="11" spans="1:4" ht="41.25" customHeight="1" x14ac:dyDescent="0.25">
      <c r="A11" s="6"/>
      <c r="B11" s="6"/>
    </row>
    <row r="12" spans="1:4" ht="15.75" x14ac:dyDescent="0.25">
      <c r="A12" s="151" t="s">
        <v>200</v>
      </c>
      <c r="B12" s="152" t="s">
        <v>278</v>
      </c>
    </row>
    <row r="13" spans="1:4" ht="15.75" x14ac:dyDescent="0.25">
      <c r="A13" s="786" t="s">
        <v>201</v>
      </c>
      <c r="B13" s="787" t="s">
        <v>3129</v>
      </c>
    </row>
    <row r="14" spans="1:4" ht="31.5" x14ac:dyDescent="0.25">
      <c r="A14" s="148" t="s">
        <v>202</v>
      </c>
      <c r="B14" s="153" t="s">
        <v>203</v>
      </c>
      <c r="C14" s="14"/>
      <c r="D14" s="14"/>
    </row>
    <row r="15" spans="1:4" ht="31.5" x14ac:dyDescent="0.25">
      <c r="A15" s="148" t="s">
        <v>204</v>
      </c>
      <c r="B15" s="153" t="s">
        <v>3116</v>
      </c>
      <c r="C15" s="14"/>
    </row>
    <row r="16" spans="1:4" ht="31.5" x14ac:dyDescent="0.25">
      <c r="A16" s="148" t="s">
        <v>205</v>
      </c>
      <c r="B16" s="153" t="s">
        <v>3115</v>
      </c>
      <c r="C16" s="14"/>
      <c r="D16" s="14"/>
    </row>
    <row r="17" spans="1:2" x14ac:dyDescent="0.25">
      <c r="A17" s="6"/>
      <c r="B17" s="6"/>
    </row>
    <row r="18" spans="1:2" x14ac:dyDescent="0.25">
      <c r="A18" s="6"/>
      <c r="B18" s="6"/>
    </row>
    <row r="19" spans="1:2" x14ac:dyDescent="0.25">
      <c r="A19" s="6"/>
      <c r="B19" s="6"/>
    </row>
    <row r="20" spans="1:2" x14ac:dyDescent="0.25">
      <c r="A20" s="6"/>
      <c r="B20" s="6"/>
    </row>
    <row r="21" spans="1:2" x14ac:dyDescent="0.25">
      <c r="A21" s="6"/>
      <c r="B21" s="6"/>
    </row>
    <row r="22" spans="1:2" x14ac:dyDescent="0.25">
      <c r="A22" s="6"/>
      <c r="B22" s="6"/>
    </row>
    <row r="23" spans="1:2" x14ac:dyDescent="0.25">
      <c r="A23" s="6"/>
      <c r="B23" s="6"/>
    </row>
    <row r="24" spans="1:2" x14ac:dyDescent="0.25">
      <c r="A24" s="6"/>
      <c r="B24" s="6"/>
    </row>
    <row r="25" spans="1:2" x14ac:dyDescent="0.25">
      <c r="A25" s="6"/>
      <c r="B25" s="6"/>
    </row>
    <row r="26" spans="1:2" x14ac:dyDescent="0.25">
      <c r="A26" s="6"/>
      <c r="B26" s="6"/>
    </row>
    <row r="27" spans="1:2" x14ac:dyDescent="0.25">
      <c r="A27" s="6"/>
      <c r="B27" s="6"/>
    </row>
    <row r="28" spans="1:2" x14ac:dyDescent="0.25">
      <c r="A28" s="6"/>
      <c r="B28" s="6"/>
    </row>
    <row r="29" spans="1:2" x14ac:dyDescent="0.25">
      <c r="A29" s="6"/>
      <c r="B29" s="7"/>
    </row>
    <row r="30" spans="1:2" x14ac:dyDescent="0.25">
      <c r="A30" s="6"/>
      <c r="B30" s="6"/>
    </row>
    <row r="31" spans="1:2" x14ac:dyDescent="0.25">
      <c r="A31" s="6"/>
      <c r="B31" s="6"/>
    </row>
    <row r="32" spans="1:2" x14ac:dyDescent="0.25">
      <c r="A32" s="6"/>
      <c r="B32" s="7"/>
    </row>
    <row r="33" spans="1:2" x14ac:dyDescent="0.25">
      <c r="A33" s="6"/>
      <c r="B33" s="6"/>
    </row>
    <row r="34" spans="1:2" x14ac:dyDescent="0.25">
      <c r="A34" s="6"/>
      <c r="B34" s="6"/>
    </row>
    <row r="35" spans="1:2" x14ac:dyDescent="0.25">
      <c r="A35" s="6"/>
      <c r="B35" s="6"/>
    </row>
    <row r="38" spans="1:2" ht="15.75" x14ac:dyDescent="0.25">
      <c r="B38" s="18" t="s">
        <v>713</v>
      </c>
    </row>
  </sheetData>
  <pageMargins left="0.70866141732283472" right="0.70866141732283472" top="0.74803149606299213" bottom="0.74803149606299213" header="0.31496062992125984" footer="0.31496062992125984"/>
  <pageSetup paperSize="9" scale="9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F311"/>
  <sheetViews>
    <sheetView topLeftCell="A136" zoomScale="70" zoomScaleNormal="70" workbookViewId="0">
      <selection activeCell="I292" sqref="I292"/>
    </sheetView>
  </sheetViews>
  <sheetFormatPr defaultRowHeight="15" x14ac:dyDescent="0.25"/>
  <cols>
    <col min="1" max="1" width="10.42578125" style="94" customWidth="1"/>
    <col min="2" max="2" width="91.5703125" customWidth="1"/>
    <col min="3" max="3" width="12.28515625" style="230" customWidth="1"/>
    <col min="4" max="4" width="11.28515625" style="424" customWidth="1"/>
    <col min="5" max="5" width="17.5703125" customWidth="1"/>
    <col min="6" max="6" width="12.85546875" customWidth="1"/>
    <col min="7" max="7" width="14" customWidth="1"/>
  </cols>
  <sheetData>
    <row r="1" spans="1:6" ht="31.5" customHeight="1" thickBot="1" x14ac:dyDescent="0.3">
      <c r="A1" s="547" t="s">
        <v>0</v>
      </c>
      <c r="B1" s="548"/>
      <c r="C1" s="548"/>
      <c r="D1" s="548"/>
      <c r="E1" s="548"/>
      <c r="F1" s="549"/>
    </row>
    <row r="2" spans="1:6" ht="16.5" thickBot="1" x14ac:dyDescent="0.3">
      <c r="A2" s="71" t="s">
        <v>1</v>
      </c>
      <c r="B2" s="95" t="s">
        <v>2</v>
      </c>
      <c r="C2" s="435" t="s">
        <v>3</v>
      </c>
      <c r="D2" s="433" t="s">
        <v>4</v>
      </c>
      <c r="E2" s="68" t="s">
        <v>5</v>
      </c>
      <c r="F2" s="68" t="s">
        <v>6</v>
      </c>
    </row>
    <row r="3" spans="1:6" ht="15.75" thickBot="1" x14ac:dyDescent="0.3">
      <c r="A3" s="559"/>
      <c r="B3" s="559"/>
      <c r="C3" s="559"/>
      <c r="D3" s="559"/>
      <c r="E3" s="559"/>
      <c r="F3" s="559"/>
    </row>
    <row r="4" spans="1:6" ht="34.5" customHeight="1" thickBot="1" x14ac:dyDescent="0.3">
      <c r="A4" s="61" t="s">
        <v>1915</v>
      </c>
      <c r="B4" s="550" t="s">
        <v>1391</v>
      </c>
      <c r="C4" s="551"/>
      <c r="D4" s="551"/>
      <c r="E4" s="551"/>
      <c r="F4" s="552"/>
    </row>
    <row r="5" spans="1:6" x14ac:dyDescent="0.25">
      <c r="A5" s="35" t="s">
        <v>1916</v>
      </c>
      <c r="B5" s="553" t="s">
        <v>1366</v>
      </c>
      <c r="C5" s="554"/>
      <c r="D5" s="554"/>
      <c r="E5" s="554"/>
      <c r="F5" s="555"/>
    </row>
    <row r="6" spans="1:6" x14ac:dyDescent="0.25">
      <c r="A6" s="367"/>
      <c r="B6" s="48" t="s">
        <v>1367</v>
      </c>
      <c r="C6" s="436"/>
      <c r="D6" s="434"/>
      <c r="E6" s="368"/>
      <c r="F6" s="369"/>
    </row>
    <row r="7" spans="1:6" ht="38.25" x14ac:dyDescent="0.25">
      <c r="A7" s="367" t="s">
        <v>2076</v>
      </c>
      <c r="B7" s="48" t="s">
        <v>1368</v>
      </c>
      <c r="C7" s="80" t="s">
        <v>1369</v>
      </c>
      <c r="D7" s="488">
        <v>1</v>
      </c>
      <c r="E7" s="370"/>
      <c r="F7" s="437">
        <f>D7*E7</f>
        <v>0</v>
      </c>
    </row>
    <row r="8" spans="1:6" ht="25.5" x14ac:dyDescent="0.25">
      <c r="A8" s="367" t="s">
        <v>2077</v>
      </c>
      <c r="B8" s="48" t="s">
        <v>1370</v>
      </c>
      <c r="C8" s="80" t="s">
        <v>1369</v>
      </c>
      <c r="D8" s="488">
        <v>1</v>
      </c>
      <c r="E8" s="370"/>
      <c r="F8" s="437">
        <f t="shared" ref="F8:F28" si="0">D8*E8</f>
        <v>0</v>
      </c>
    </row>
    <row r="9" spans="1:6" ht="38.25" x14ac:dyDescent="0.25">
      <c r="A9" s="367" t="s">
        <v>2078</v>
      </c>
      <c r="B9" s="48" t="s">
        <v>1371</v>
      </c>
      <c r="C9" s="80" t="s">
        <v>1369</v>
      </c>
      <c r="D9" s="488">
        <v>1</v>
      </c>
      <c r="E9" s="368"/>
      <c r="F9" s="437">
        <f t="shared" si="0"/>
        <v>0</v>
      </c>
    </row>
    <row r="10" spans="1:6" ht="25.5" x14ac:dyDescent="0.25">
      <c r="A10" s="367" t="s">
        <v>2079</v>
      </c>
      <c r="B10" s="48" t="s">
        <v>1372</v>
      </c>
      <c r="C10" s="80" t="s">
        <v>199</v>
      </c>
      <c r="D10" s="488">
        <v>1</v>
      </c>
      <c r="E10" s="368"/>
      <c r="F10" s="437">
        <f t="shared" si="0"/>
        <v>0</v>
      </c>
    </row>
    <row r="11" spans="1:6" x14ac:dyDescent="0.25">
      <c r="A11" s="367" t="s">
        <v>2080</v>
      </c>
      <c r="B11" s="48" t="s">
        <v>1373</v>
      </c>
      <c r="C11" s="80" t="s">
        <v>199</v>
      </c>
      <c r="D11" s="488">
        <v>2</v>
      </c>
      <c r="E11" s="368"/>
      <c r="F11" s="437">
        <f t="shared" si="0"/>
        <v>0</v>
      </c>
    </row>
    <row r="12" spans="1:6" ht="25.5" x14ac:dyDescent="0.25">
      <c r="A12" s="367" t="s">
        <v>2081</v>
      </c>
      <c r="B12" s="48" t="s">
        <v>1374</v>
      </c>
      <c r="C12" s="80" t="s">
        <v>199</v>
      </c>
      <c r="D12" s="488">
        <v>1</v>
      </c>
      <c r="E12" s="368"/>
      <c r="F12" s="437">
        <f t="shared" si="0"/>
        <v>0</v>
      </c>
    </row>
    <row r="13" spans="1:6" x14ac:dyDescent="0.25">
      <c r="A13" s="367" t="s">
        <v>2082</v>
      </c>
      <c r="B13" s="48" t="s">
        <v>1375</v>
      </c>
      <c r="C13" s="80" t="s">
        <v>199</v>
      </c>
      <c r="D13" s="488">
        <v>1</v>
      </c>
      <c r="E13" s="368"/>
      <c r="F13" s="437">
        <f t="shared" si="0"/>
        <v>0</v>
      </c>
    </row>
    <row r="14" spans="1:6" x14ac:dyDescent="0.25">
      <c r="A14" s="367" t="s">
        <v>2083</v>
      </c>
      <c r="B14" s="48" t="s">
        <v>1376</v>
      </c>
      <c r="C14" s="80" t="s">
        <v>1369</v>
      </c>
      <c r="D14" s="488">
        <v>1</v>
      </c>
      <c r="E14" s="368"/>
      <c r="F14" s="437">
        <f t="shared" si="0"/>
        <v>0</v>
      </c>
    </row>
    <row r="15" spans="1:6" ht="25.5" x14ac:dyDescent="0.25">
      <c r="A15" s="367" t="s">
        <v>2084</v>
      </c>
      <c r="B15" s="48" t="s">
        <v>1377</v>
      </c>
      <c r="C15" s="80" t="s">
        <v>199</v>
      </c>
      <c r="D15" s="488">
        <v>1</v>
      </c>
      <c r="E15" s="368"/>
      <c r="F15" s="437">
        <f t="shared" si="0"/>
        <v>0</v>
      </c>
    </row>
    <row r="16" spans="1:6" x14ac:dyDescent="0.25">
      <c r="A16" s="367" t="s">
        <v>2085</v>
      </c>
      <c r="B16" s="48" t="s">
        <v>1378</v>
      </c>
      <c r="C16" s="80" t="s">
        <v>199</v>
      </c>
      <c r="D16" s="488">
        <v>1</v>
      </c>
      <c r="E16" s="368"/>
      <c r="F16" s="437">
        <f t="shared" si="0"/>
        <v>0</v>
      </c>
    </row>
    <row r="17" spans="1:6" ht="25.5" x14ac:dyDescent="0.25">
      <c r="A17" s="367" t="s">
        <v>2086</v>
      </c>
      <c r="B17" s="48" t="s">
        <v>1379</v>
      </c>
      <c r="C17" s="80" t="s">
        <v>199</v>
      </c>
      <c r="D17" s="488">
        <v>1</v>
      </c>
      <c r="E17" s="368"/>
      <c r="F17" s="437">
        <f t="shared" si="0"/>
        <v>0</v>
      </c>
    </row>
    <row r="18" spans="1:6" x14ac:dyDescent="0.25">
      <c r="A18" s="367" t="s">
        <v>2087</v>
      </c>
      <c r="B18" s="48" t="s">
        <v>1380</v>
      </c>
      <c r="C18" s="80" t="s">
        <v>199</v>
      </c>
      <c r="D18" s="488">
        <v>1</v>
      </c>
      <c r="E18" s="368"/>
      <c r="F18" s="437">
        <f t="shared" si="0"/>
        <v>0</v>
      </c>
    </row>
    <row r="19" spans="1:6" x14ac:dyDescent="0.25">
      <c r="A19" s="367" t="s">
        <v>2088</v>
      </c>
      <c r="B19" s="48" t="s">
        <v>1381</v>
      </c>
      <c r="C19" s="80" t="s">
        <v>1369</v>
      </c>
      <c r="D19" s="488">
        <v>1</v>
      </c>
      <c r="E19" s="368"/>
      <c r="F19" s="437">
        <f t="shared" si="0"/>
        <v>0</v>
      </c>
    </row>
    <row r="20" spans="1:6" x14ac:dyDescent="0.25">
      <c r="A20" s="367" t="s">
        <v>2089</v>
      </c>
      <c r="B20" s="48" t="s">
        <v>1382</v>
      </c>
      <c r="C20" s="80" t="s">
        <v>1369</v>
      </c>
      <c r="D20" s="488">
        <v>1</v>
      </c>
      <c r="E20" s="368"/>
      <c r="F20" s="437">
        <f t="shared" si="0"/>
        <v>0</v>
      </c>
    </row>
    <row r="21" spans="1:6" ht="63.75" x14ac:dyDescent="0.25">
      <c r="A21" s="367" t="s">
        <v>2090</v>
      </c>
      <c r="B21" s="48" t="s">
        <v>1383</v>
      </c>
      <c r="C21" s="80" t="s">
        <v>1369</v>
      </c>
      <c r="D21" s="488">
        <v>1</v>
      </c>
      <c r="E21" s="368"/>
      <c r="F21" s="437">
        <f t="shared" si="0"/>
        <v>0</v>
      </c>
    </row>
    <row r="22" spans="1:6" ht="25.5" x14ac:dyDescent="0.25">
      <c r="A22" s="367" t="s">
        <v>2091</v>
      </c>
      <c r="B22" s="48" t="s">
        <v>1384</v>
      </c>
      <c r="C22" s="80" t="s">
        <v>1369</v>
      </c>
      <c r="D22" s="488">
        <v>1</v>
      </c>
      <c r="E22" s="368"/>
      <c r="F22" s="437">
        <f t="shared" si="0"/>
        <v>0</v>
      </c>
    </row>
    <row r="23" spans="1:6" ht="63.75" x14ac:dyDescent="0.25">
      <c r="A23" s="367" t="s">
        <v>2092</v>
      </c>
      <c r="B23" s="48" t="s">
        <v>1385</v>
      </c>
      <c r="C23" s="80" t="s">
        <v>1369</v>
      </c>
      <c r="D23" s="488">
        <v>1</v>
      </c>
      <c r="E23" s="368"/>
      <c r="F23" s="437">
        <f t="shared" si="0"/>
        <v>0</v>
      </c>
    </row>
    <row r="24" spans="1:6" ht="25.5" x14ac:dyDescent="0.25">
      <c r="A24" s="367" t="s">
        <v>2093</v>
      </c>
      <c r="B24" s="48" t="s">
        <v>1386</v>
      </c>
      <c r="C24" s="80" t="s">
        <v>1369</v>
      </c>
      <c r="D24" s="488">
        <v>1</v>
      </c>
      <c r="E24" s="368"/>
      <c r="F24" s="437">
        <f t="shared" si="0"/>
        <v>0</v>
      </c>
    </row>
    <row r="25" spans="1:6" ht="38.25" x14ac:dyDescent="0.25">
      <c r="A25" s="367" t="s">
        <v>2094</v>
      </c>
      <c r="B25" s="48" t="s">
        <v>1387</v>
      </c>
      <c r="C25" s="80" t="s">
        <v>1369</v>
      </c>
      <c r="D25" s="488">
        <v>1</v>
      </c>
      <c r="E25" s="368"/>
      <c r="F25" s="437">
        <f t="shared" si="0"/>
        <v>0</v>
      </c>
    </row>
    <row r="26" spans="1:6" ht="25.5" x14ac:dyDescent="0.25">
      <c r="A26" s="367" t="s">
        <v>2095</v>
      </c>
      <c r="B26" s="48" t="s">
        <v>1388</v>
      </c>
      <c r="C26" s="80" t="s">
        <v>1369</v>
      </c>
      <c r="D26" s="488">
        <v>1</v>
      </c>
      <c r="E26" s="368"/>
      <c r="F26" s="437">
        <f t="shared" si="0"/>
        <v>0</v>
      </c>
    </row>
    <row r="27" spans="1:6" x14ac:dyDescent="0.25">
      <c r="A27" s="367" t="s">
        <v>2096</v>
      </c>
      <c r="B27" s="48" t="s">
        <v>1389</v>
      </c>
      <c r="C27" s="80" t="s">
        <v>1369</v>
      </c>
      <c r="D27" s="488">
        <v>1</v>
      </c>
      <c r="E27" s="368"/>
      <c r="F27" s="437">
        <f t="shared" si="0"/>
        <v>0</v>
      </c>
    </row>
    <row r="28" spans="1:6" x14ac:dyDescent="0.25">
      <c r="A28" s="367" t="s">
        <v>2097</v>
      </c>
      <c r="B28" s="48" t="s">
        <v>1390</v>
      </c>
      <c r="C28" s="80" t="s">
        <v>1369</v>
      </c>
      <c r="D28" s="488">
        <v>1</v>
      </c>
      <c r="E28" s="368"/>
      <c r="F28" s="437">
        <f t="shared" si="0"/>
        <v>0</v>
      </c>
    </row>
    <row r="29" spans="1:6" x14ac:dyDescent="0.25">
      <c r="A29" s="37" t="s">
        <v>1916</v>
      </c>
      <c r="B29" s="556" t="s">
        <v>1392</v>
      </c>
      <c r="C29" s="557"/>
      <c r="D29" s="557"/>
      <c r="E29" s="558"/>
      <c r="F29" s="155">
        <f>SUM(F6:F28)</f>
        <v>0</v>
      </c>
    </row>
    <row r="31" spans="1:6" x14ac:dyDescent="0.25">
      <c r="A31" s="35" t="s">
        <v>1917</v>
      </c>
      <c r="B31" s="732" t="s">
        <v>1394</v>
      </c>
      <c r="C31" s="732"/>
      <c r="D31" s="732"/>
      <c r="E31" s="732"/>
      <c r="F31" s="732"/>
    </row>
    <row r="32" spans="1:6" x14ac:dyDescent="0.25">
      <c r="A32" s="367"/>
      <c r="B32" s="48" t="s">
        <v>1367</v>
      </c>
      <c r="C32" s="436"/>
      <c r="D32" s="434"/>
      <c r="E32" s="368"/>
      <c r="F32" s="369"/>
    </row>
    <row r="33" spans="1:6" ht="38.25" x14ac:dyDescent="0.25">
      <c r="A33" s="367" t="s">
        <v>2098</v>
      </c>
      <c r="B33" s="48" t="s">
        <v>1368</v>
      </c>
      <c r="C33" s="80" t="s">
        <v>1369</v>
      </c>
      <c r="D33" s="488">
        <v>1</v>
      </c>
      <c r="E33" s="370"/>
      <c r="F33" s="437">
        <f>D33*E33</f>
        <v>0</v>
      </c>
    </row>
    <row r="34" spans="1:6" ht="25.5" x14ac:dyDescent="0.25">
      <c r="A34" s="367" t="s">
        <v>2099</v>
      </c>
      <c r="B34" s="48" t="s">
        <v>1372</v>
      </c>
      <c r="C34" s="80" t="s">
        <v>199</v>
      </c>
      <c r="D34" s="488">
        <v>1</v>
      </c>
      <c r="E34" s="368"/>
      <c r="F34" s="437">
        <f t="shared" ref="F34:F41" si="1">D34*E34</f>
        <v>0</v>
      </c>
    </row>
    <row r="35" spans="1:6" x14ac:dyDescent="0.25">
      <c r="A35" s="367" t="s">
        <v>2100</v>
      </c>
      <c r="B35" s="48" t="s">
        <v>1373</v>
      </c>
      <c r="C35" s="80" t="s">
        <v>199</v>
      </c>
      <c r="D35" s="488">
        <v>1</v>
      </c>
      <c r="E35" s="368"/>
      <c r="F35" s="437">
        <f t="shared" si="1"/>
        <v>0</v>
      </c>
    </row>
    <row r="36" spans="1:6" ht="63.75" x14ac:dyDescent="0.25">
      <c r="A36" s="367" t="s">
        <v>2101</v>
      </c>
      <c r="B36" s="48" t="s">
        <v>1393</v>
      </c>
      <c r="C36" s="80" t="s">
        <v>1369</v>
      </c>
      <c r="D36" s="488">
        <v>1</v>
      </c>
      <c r="E36" s="368"/>
      <c r="F36" s="437">
        <f t="shared" si="1"/>
        <v>0</v>
      </c>
    </row>
    <row r="37" spans="1:6" ht="63.75" x14ac:dyDescent="0.25">
      <c r="A37" s="367" t="s">
        <v>2102</v>
      </c>
      <c r="B37" s="48" t="s">
        <v>1385</v>
      </c>
      <c r="C37" s="80" t="s">
        <v>1369</v>
      </c>
      <c r="D37" s="488">
        <v>1</v>
      </c>
      <c r="E37" s="368"/>
      <c r="F37" s="437">
        <f t="shared" si="1"/>
        <v>0</v>
      </c>
    </row>
    <row r="38" spans="1:6" ht="25.5" x14ac:dyDescent="0.25">
      <c r="A38" s="367" t="s">
        <v>2103</v>
      </c>
      <c r="B38" s="48" t="s">
        <v>1386</v>
      </c>
      <c r="C38" s="80" t="s">
        <v>1369</v>
      </c>
      <c r="D38" s="488">
        <v>1</v>
      </c>
      <c r="E38" s="368"/>
      <c r="F38" s="437">
        <f t="shared" si="1"/>
        <v>0</v>
      </c>
    </row>
    <row r="39" spans="1:6" ht="38.25" x14ac:dyDescent="0.25">
      <c r="A39" s="367" t="s">
        <v>2104</v>
      </c>
      <c r="B39" s="48" t="s">
        <v>1387</v>
      </c>
      <c r="C39" s="80" t="s">
        <v>1369</v>
      </c>
      <c r="D39" s="488">
        <v>1</v>
      </c>
      <c r="E39" s="368"/>
      <c r="F39" s="437">
        <f t="shared" si="1"/>
        <v>0</v>
      </c>
    </row>
    <row r="40" spans="1:6" ht="25.5" x14ac:dyDescent="0.25">
      <c r="A40" s="367" t="s">
        <v>2105</v>
      </c>
      <c r="B40" s="48" t="s">
        <v>1388</v>
      </c>
      <c r="C40" s="80" t="s">
        <v>1369</v>
      </c>
      <c r="D40" s="488">
        <v>1</v>
      </c>
      <c r="E40" s="368"/>
      <c r="F40" s="437">
        <f t="shared" si="1"/>
        <v>0</v>
      </c>
    </row>
    <row r="41" spans="1:6" x14ac:dyDescent="0.25">
      <c r="A41" s="367" t="s">
        <v>2106</v>
      </c>
      <c r="B41" s="48" t="s">
        <v>1390</v>
      </c>
      <c r="C41" s="80" t="s">
        <v>1369</v>
      </c>
      <c r="D41" s="488">
        <v>1</v>
      </c>
      <c r="E41" s="368"/>
      <c r="F41" s="437">
        <f t="shared" si="1"/>
        <v>0</v>
      </c>
    </row>
    <row r="42" spans="1:6" x14ac:dyDescent="0.25">
      <c r="A42" s="37" t="s">
        <v>1917</v>
      </c>
      <c r="B42" s="733" t="s">
        <v>1395</v>
      </c>
      <c r="C42" s="734"/>
      <c r="D42" s="734"/>
      <c r="E42" s="735"/>
      <c r="F42" s="371">
        <f>SUM(F33:F41)</f>
        <v>0</v>
      </c>
    </row>
    <row r="44" spans="1:6" x14ac:dyDescent="0.25">
      <c r="A44" s="41" t="s">
        <v>1918</v>
      </c>
      <c r="B44" s="732" t="s">
        <v>1396</v>
      </c>
      <c r="C44" s="732"/>
      <c r="D44" s="732"/>
      <c r="E44" s="732"/>
      <c r="F44" s="732"/>
    </row>
    <row r="45" spans="1:6" x14ac:dyDescent="0.25">
      <c r="A45" s="367"/>
      <c r="B45" s="48" t="s">
        <v>1367</v>
      </c>
      <c r="C45" s="436"/>
      <c r="D45" s="434"/>
      <c r="E45" s="368"/>
      <c r="F45" s="369"/>
    </row>
    <row r="46" spans="1:6" ht="38.25" x14ac:dyDescent="0.25">
      <c r="A46" s="367" t="s">
        <v>2107</v>
      </c>
      <c r="B46" s="48" t="s">
        <v>1368</v>
      </c>
      <c r="C46" s="80" t="s">
        <v>1369</v>
      </c>
      <c r="D46" s="488">
        <v>1</v>
      </c>
      <c r="E46" s="370"/>
      <c r="F46" s="437">
        <f>D46*E46</f>
        <v>0</v>
      </c>
    </row>
    <row r="47" spans="1:6" ht="25.5" x14ac:dyDescent="0.25">
      <c r="A47" s="367" t="s">
        <v>2108</v>
      </c>
      <c r="B47" s="48" t="s">
        <v>1372</v>
      </c>
      <c r="C47" s="80" t="s">
        <v>199</v>
      </c>
      <c r="D47" s="488">
        <v>1</v>
      </c>
      <c r="E47" s="368"/>
      <c r="F47" s="437">
        <f t="shared" ref="F47:F54" si="2">D47*E47</f>
        <v>0</v>
      </c>
    </row>
    <row r="48" spans="1:6" x14ac:dyDescent="0.25">
      <c r="A48" s="367" t="s">
        <v>2109</v>
      </c>
      <c r="B48" s="48" t="s">
        <v>1373</v>
      </c>
      <c r="C48" s="80" t="s">
        <v>199</v>
      </c>
      <c r="D48" s="488">
        <v>1</v>
      </c>
      <c r="E48" s="368"/>
      <c r="F48" s="437">
        <f t="shared" si="2"/>
        <v>0</v>
      </c>
    </row>
    <row r="49" spans="1:6" ht="63.75" x14ac:dyDescent="0.25">
      <c r="A49" s="367" t="s">
        <v>2110</v>
      </c>
      <c r="B49" s="48" t="s">
        <v>1393</v>
      </c>
      <c r="C49" s="80" t="s">
        <v>1369</v>
      </c>
      <c r="D49" s="488">
        <v>1</v>
      </c>
      <c r="E49" s="368"/>
      <c r="F49" s="437">
        <f t="shared" si="2"/>
        <v>0</v>
      </c>
    </row>
    <row r="50" spans="1:6" ht="63.75" x14ac:dyDescent="0.25">
      <c r="A50" s="367" t="s">
        <v>2111</v>
      </c>
      <c r="B50" s="48" t="s">
        <v>1385</v>
      </c>
      <c r="C50" s="80" t="s">
        <v>1369</v>
      </c>
      <c r="D50" s="488">
        <v>1</v>
      </c>
      <c r="E50" s="368"/>
      <c r="F50" s="437">
        <f t="shared" si="2"/>
        <v>0</v>
      </c>
    </row>
    <row r="51" spans="1:6" ht="25.5" x14ac:dyDescent="0.25">
      <c r="A51" s="367" t="s">
        <v>2112</v>
      </c>
      <c r="B51" s="48" t="s">
        <v>1386</v>
      </c>
      <c r="C51" s="80" t="s">
        <v>1369</v>
      </c>
      <c r="D51" s="488">
        <v>1</v>
      </c>
      <c r="E51" s="368"/>
      <c r="F51" s="437">
        <f t="shared" si="2"/>
        <v>0</v>
      </c>
    </row>
    <row r="52" spans="1:6" ht="38.25" x14ac:dyDescent="0.25">
      <c r="A52" s="367" t="s">
        <v>2113</v>
      </c>
      <c r="B52" s="48" t="s">
        <v>1387</v>
      </c>
      <c r="C52" s="80" t="s">
        <v>1369</v>
      </c>
      <c r="D52" s="488">
        <v>1</v>
      </c>
      <c r="E52" s="368"/>
      <c r="F52" s="437">
        <f t="shared" si="2"/>
        <v>0</v>
      </c>
    </row>
    <row r="53" spans="1:6" ht="25.5" x14ac:dyDescent="0.25">
      <c r="A53" s="367" t="s">
        <v>2114</v>
      </c>
      <c r="B53" s="48" t="s">
        <v>1388</v>
      </c>
      <c r="C53" s="80" t="s">
        <v>1369</v>
      </c>
      <c r="D53" s="488">
        <v>1</v>
      </c>
      <c r="E53" s="368"/>
      <c r="F53" s="437">
        <f t="shared" si="2"/>
        <v>0</v>
      </c>
    </row>
    <row r="54" spans="1:6" x14ac:dyDescent="0.25">
      <c r="A54" s="367" t="s">
        <v>2115</v>
      </c>
      <c r="B54" s="48" t="s">
        <v>1390</v>
      </c>
      <c r="C54" s="80" t="s">
        <v>1369</v>
      </c>
      <c r="D54" s="488">
        <v>1</v>
      </c>
      <c r="E54" s="368"/>
      <c r="F54" s="437">
        <f t="shared" si="2"/>
        <v>0</v>
      </c>
    </row>
    <row r="55" spans="1:6" x14ac:dyDescent="0.25">
      <c r="A55" s="37" t="s">
        <v>1918</v>
      </c>
      <c r="B55" s="733" t="s">
        <v>1426</v>
      </c>
      <c r="C55" s="734"/>
      <c r="D55" s="734"/>
      <c r="E55" s="735"/>
      <c r="F55" s="371">
        <f>SUM(F46:F54)</f>
        <v>0</v>
      </c>
    </row>
    <row r="57" spans="1:6" x14ac:dyDescent="0.25">
      <c r="A57" s="41" t="s">
        <v>1919</v>
      </c>
      <c r="B57" s="732" t="s">
        <v>1397</v>
      </c>
      <c r="C57" s="732"/>
      <c r="D57" s="732"/>
      <c r="E57" s="732"/>
      <c r="F57" s="732"/>
    </row>
    <row r="58" spans="1:6" x14ac:dyDescent="0.25">
      <c r="A58" s="367"/>
      <c r="B58" s="48" t="s">
        <v>1367</v>
      </c>
      <c r="C58" s="436"/>
      <c r="D58" s="434"/>
      <c r="E58" s="368"/>
      <c r="F58" s="369"/>
    </row>
    <row r="59" spans="1:6" ht="25.5" x14ac:dyDescent="0.25">
      <c r="A59" s="367" t="s">
        <v>2116</v>
      </c>
      <c r="B59" s="48" t="s">
        <v>1372</v>
      </c>
      <c r="C59" s="80" t="s">
        <v>199</v>
      </c>
      <c r="D59" s="488">
        <v>1</v>
      </c>
      <c r="E59" s="368"/>
      <c r="F59" s="437">
        <f>D59*E59</f>
        <v>0</v>
      </c>
    </row>
    <row r="60" spans="1:6" x14ac:dyDescent="0.25">
      <c r="A60" s="367" t="s">
        <v>2117</v>
      </c>
      <c r="B60" s="48" t="s">
        <v>1373</v>
      </c>
      <c r="C60" s="80" t="s">
        <v>199</v>
      </c>
      <c r="D60" s="488">
        <v>1</v>
      </c>
      <c r="E60" s="368"/>
      <c r="F60" s="437">
        <f t="shared" ref="F60:F66" si="3">D60*E60</f>
        <v>0</v>
      </c>
    </row>
    <row r="61" spans="1:6" ht="63.75" x14ac:dyDescent="0.25">
      <c r="A61" s="367" t="s">
        <v>2118</v>
      </c>
      <c r="B61" s="48" t="s">
        <v>1393</v>
      </c>
      <c r="C61" s="80" t="s">
        <v>1369</v>
      </c>
      <c r="D61" s="488">
        <v>1</v>
      </c>
      <c r="E61" s="368"/>
      <c r="F61" s="437">
        <f t="shared" si="3"/>
        <v>0</v>
      </c>
    </row>
    <row r="62" spans="1:6" ht="63.75" x14ac:dyDescent="0.25">
      <c r="A62" s="367" t="s">
        <v>2119</v>
      </c>
      <c r="B62" s="48" t="s">
        <v>1385</v>
      </c>
      <c r="C62" s="80" t="s">
        <v>1369</v>
      </c>
      <c r="D62" s="488">
        <v>1</v>
      </c>
      <c r="E62" s="368"/>
      <c r="F62" s="437">
        <f t="shared" si="3"/>
        <v>0</v>
      </c>
    </row>
    <row r="63" spans="1:6" ht="25.5" x14ac:dyDescent="0.25">
      <c r="A63" s="367" t="s">
        <v>2120</v>
      </c>
      <c r="B63" s="48" t="s">
        <v>1386</v>
      </c>
      <c r="C63" s="80" t="s">
        <v>1369</v>
      </c>
      <c r="D63" s="488">
        <v>1</v>
      </c>
      <c r="E63" s="368"/>
      <c r="F63" s="437">
        <f t="shared" si="3"/>
        <v>0</v>
      </c>
    </row>
    <row r="64" spans="1:6" ht="38.25" x14ac:dyDescent="0.25">
      <c r="A64" s="367" t="s">
        <v>2121</v>
      </c>
      <c r="B64" s="48" t="s">
        <v>1387</v>
      </c>
      <c r="C64" s="80" t="s">
        <v>1369</v>
      </c>
      <c r="D64" s="488">
        <v>1</v>
      </c>
      <c r="E64" s="368"/>
      <c r="F64" s="437">
        <f t="shared" si="3"/>
        <v>0</v>
      </c>
    </row>
    <row r="65" spans="1:6" ht="25.5" x14ac:dyDescent="0.25">
      <c r="A65" s="367" t="s">
        <v>2122</v>
      </c>
      <c r="B65" s="48" t="s">
        <v>1388</v>
      </c>
      <c r="C65" s="80" t="s">
        <v>1369</v>
      </c>
      <c r="D65" s="488">
        <v>1</v>
      </c>
      <c r="E65" s="368"/>
      <c r="F65" s="437">
        <f t="shared" si="3"/>
        <v>0</v>
      </c>
    </row>
    <row r="66" spans="1:6" x14ac:dyDescent="0.25">
      <c r="A66" s="367" t="s">
        <v>2123</v>
      </c>
      <c r="B66" s="48" t="s">
        <v>1390</v>
      </c>
      <c r="C66" s="80" t="s">
        <v>1369</v>
      </c>
      <c r="D66" s="488">
        <v>1</v>
      </c>
      <c r="E66" s="368"/>
      <c r="F66" s="437">
        <f t="shared" si="3"/>
        <v>0</v>
      </c>
    </row>
    <row r="67" spans="1:6" x14ac:dyDescent="0.25">
      <c r="A67" s="37" t="s">
        <v>1919</v>
      </c>
      <c r="B67" s="733" t="s">
        <v>1427</v>
      </c>
      <c r="C67" s="734"/>
      <c r="D67" s="734"/>
      <c r="E67" s="735"/>
      <c r="F67" s="371">
        <f>SUM(F59:F66)</f>
        <v>0</v>
      </c>
    </row>
    <row r="69" spans="1:6" x14ac:dyDescent="0.25">
      <c r="A69" s="41" t="s">
        <v>1920</v>
      </c>
      <c r="B69" s="732" t="s">
        <v>1398</v>
      </c>
      <c r="C69" s="732"/>
      <c r="D69" s="732"/>
      <c r="E69" s="732"/>
      <c r="F69" s="732"/>
    </row>
    <row r="70" spans="1:6" x14ac:dyDescent="0.25">
      <c r="A70" s="367"/>
      <c r="B70" s="48" t="s">
        <v>1367</v>
      </c>
      <c r="C70" s="436"/>
      <c r="D70" s="434"/>
      <c r="E70" s="368"/>
      <c r="F70" s="369"/>
    </row>
    <row r="71" spans="1:6" ht="38.25" x14ac:dyDescent="0.25">
      <c r="A71" s="367" t="s">
        <v>2124</v>
      </c>
      <c r="B71" s="48" t="s">
        <v>1368</v>
      </c>
      <c r="C71" s="80" t="s">
        <v>1369</v>
      </c>
      <c r="D71" s="488">
        <v>1</v>
      </c>
      <c r="E71" s="370"/>
      <c r="F71" s="437">
        <f>D71*E71</f>
        <v>0</v>
      </c>
    </row>
    <row r="72" spans="1:6" ht="25.5" x14ac:dyDescent="0.25">
      <c r="A72" s="367" t="s">
        <v>2125</v>
      </c>
      <c r="B72" s="48" t="s">
        <v>1372</v>
      </c>
      <c r="C72" s="80" t="s">
        <v>199</v>
      </c>
      <c r="D72" s="488">
        <v>1</v>
      </c>
      <c r="E72" s="368"/>
      <c r="F72" s="437">
        <f t="shared" ref="F72:F79" si="4">D72*E72</f>
        <v>0</v>
      </c>
    </row>
    <row r="73" spans="1:6" x14ac:dyDescent="0.25">
      <c r="A73" s="367" t="s">
        <v>2126</v>
      </c>
      <c r="B73" s="48" t="s">
        <v>1373</v>
      </c>
      <c r="C73" s="80" t="s">
        <v>199</v>
      </c>
      <c r="D73" s="488">
        <v>1</v>
      </c>
      <c r="E73" s="368"/>
      <c r="F73" s="437">
        <f t="shared" si="4"/>
        <v>0</v>
      </c>
    </row>
    <row r="74" spans="1:6" ht="63.75" x14ac:dyDescent="0.25">
      <c r="A74" s="367" t="s">
        <v>2127</v>
      </c>
      <c r="B74" s="48" t="s">
        <v>1393</v>
      </c>
      <c r="C74" s="80" t="s">
        <v>1369</v>
      </c>
      <c r="D74" s="488">
        <v>1</v>
      </c>
      <c r="E74" s="368"/>
      <c r="F74" s="437">
        <f t="shared" si="4"/>
        <v>0</v>
      </c>
    </row>
    <row r="75" spans="1:6" ht="63.75" x14ac:dyDescent="0.25">
      <c r="A75" s="367" t="s">
        <v>2128</v>
      </c>
      <c r="B75" s="48" t="s">
        <v>1385</v>
      </c>
      <c r="C75" s="80" t="s">
        <v>1369</v>
      </c>
      <c r="D75" s="488">
        <v>1</v>
      </c>
      <c r="E75" s="368"/>
      <c r="F75" s="437">
        <f t="shared" si="4"/>
        <v>0</v>
      </c>
    </row>
    <row r="76" spans="1:6" ht="25.5" x14ac:dyDescent="0.25">
      <c r="A76" s="367" t="s">
        <v>2129</v>
      </c>
      <c r="B76" s="48" t="s">
        <v>1386</v>
      </c>
      <c r="C76" s="80" t="s">
        <v>1369</v>
      </c>
      <c r="D76" s="488">
        <v>1</v>
      </c>
      <c r="E76" s="368"/>
      <c r="F76" s="437">
        <f t="shared" si="4"/>
        <v>0</v>
      </c>
    </row>
    <row r="77" spans="1:6" ht="38.25" x14ac:dyDescent="0.25">
      <c r="A77" s="367" t="s">
        <v>2130</v>
      </c>
      <c r="B77" s="48" t="s">
        <v>1387</v>
      </c>
      <c r="C77" s="80" t="s">
        <v>1369</v>
      </c>
      <c r="D77" s="488">
        <v>1</v>
      </c>
      <c r="E77" s="368"/>
      <c r="F77" s="437">
        <f t="shared" si="4"/>
        <v>0</v>
      </c>
    </row>
    <row r="78" spans="1:6" ht="25.5" x14ac:dyDescent="0.25">
      <c r="A78" s="367" t="s">
        <v>2131</v>
      </c>
      <c r="B78" s="48" t="s">
        <v>1388</v>
      </c>
      <c r="C78" s="80" t="s">
        <v>1369</v>
      </c>
      <c r="D78" s="488">
        <v>1</v>
      </c>
      <c r="E78" s="368"/>
      <c r="F78" s="437">
        <f t="shared" si="4"/>
        <v>0</v>
      </c>
    </row>
    <row r="79" spans="1:6" x14ac:dyDescent="0.25">
      <c r="A79" s="367" t="s">
        <v>3044</v>
      </c>
      <c r="B79" s="48" t="s">
        <v>1390</v>
      </c>
      <c r="C79" s="80" t="s">
        <v>1369</v>
      </c>
      <c r="D79" s="488">
        <v>1</v>
      </c>
      <c r="E79" s="368"/>
      <c r="F79" s="437">
        <f t="shared" si="4"/>
        <v>0</v>
      </c>
    </row>
    <row r="80" spans="1:6" x14ac:dyDescent="0.25">
      <c r="A80" s="37" t="s">
        <v>1920</v>
      </c>
      <c r="B80" s="733" t="s">
        <v>1428</v>
      </c>
      <c r="C80" s="734"/>
      <c r="D80" s="734"/>
      <c r="E80" s="735"/>
      <c r="F80" s="371">
        <f>SUM(F71:F79)</f>
        <v>0</v>
      </c>
    </row>
    <row r="82" spans="1:6" x14ac:dyDescent="0.25">
      <c r="A82" s="41" t="s">
        <v>1921</v>
      </c>
      <c r="B82" s="732" t="s">
        <v>1399</v>
      </c>
      <c r="C82" s="732"/>
      <c r="D82" s="732"/>
      <c r="E82" s="732"/>
      <c r="F82" s="732"/>
    </row>
    <row r="83" spans="1:6" x14ac:dyDescent="0.25">
      <c r="A83" s="367"/>
      <c r="B83" s="48" t="s">
        <v>1367</v>
      </c>
      <c r="C83" s="436"/>
      <c r="D83" s="434"/>
      <c r="E83" s="368"/>
      <c r="F83" s="369"/>
    </row>
    <row r="84" spans="1:6" ht="38.25" x14ac:dyDescent="0.25">
      <c r="A84" s="367" t="s">
        <v>2132</v>
      </c>
      <c r="B84" s="48" t="s">
        <v>1368</v>
      </c>
      <c r="C84" s="80" t="s">
        <v>1369</v>
      </c>
      <c r="D84" s="488">
        <v>1</v>
      </c>
      <c r="E84" s="370"/>
      <c r="F84" s="437">
        <f>D84*E84</f>
        <v>0</v>
      </c>
    </row>
    <row r="85" spans="1:6" ht="25.5" x14ac:dyDescent="0.25">
      <c r="A85" s="367" t="s">
        <v>2133</v>
      </c>
      <c r="B85" s="48" t="s">
        <v>1372</v>
      </c>
      <c r="C85" s="80" t="s">
        <v>199</v>
      </c>
      <c r="D85" s="488">
        <v>1</v>
      </c>
      <c r="E85" s="368"/>
      <c r="F85" s="437">
        <f t="shared" ref="F85:F92" si="5">D85*E85</f>
        <v>0</v>
      </c>
    </row>
    <row r="86" spans="1:6" x14ac:dyDescent="0.25">
      <c r="A86" s="367" t="s">
        <v>2134</v>
      </c>
      <c r="B86" s="48" t="s">
        <v>1373</v>
      </c>
      <c r="C86" s="80" t="s">
        <v>199</v>
      </c>
      <c r="D86" s="488">
        <v>1</v>
      </c>
      <c r="E86" s="368"/>
      <c r="F86" s="437">
        <f t="shared" si="5"/>
        <v>0</v>
      </c>
    </row>
    <row r="87" spans="1:6" ht="63.75" x14ac:dyDescent="0.25">
      <c r="A87" s="367" t="s">
        <v>2135</v>
      </c>
      <c r="B87" s="48" t="s">
        <v>1393</v>
      </c>
      <c r="C87" s="80" t="s">
        <v>1369</v>
      </c>
      <c r="D87" s="488">
        <v>1</v>
      </c>
      <c r="E87" s="368"/>
      <c r="F87" s="437">
        <f t="shared" si="5"/>
        <v>0</v>
      </c>
    </row>
    <row r="88" spans="1:6" ht="63.75" x14ac:dyDescent="0.25">
      <c r="A88" s="367" t="s">
        <v>2136</v>
      </c>
      <c r="B88" s="48" t="s">
        <v>1385</v>
      </c>
      <c r="C88" s="80" t="s">
        <v>1369</v>
      </c>
      <c r="D88" s="488">
        <v>1</v>
      </c>
      <c r="E88" s="368"/>
      <c r="F88" s="437">
        <f t="shared" si="5"/>
        <v>0</v>
      </c>
    </row>
    <row r="89" spans="1:6" ht="25.5" x14ac:dyDescent="0.25">
      <c r="A89" s="367" t="s">
        <v>2137</v>
      </c>
      <c r="B89" s="48" t="s">
        <v>1386</v>
      </c>
      <c r="C89" s="80" t="s">
        <v>1369</v>
      </c>
      <c r="D89" s="488">
        <v>1</v>
      </c>
      <c r="E89" s="368"/>
      <c r="F89" s="437">
        <f t="shared" si="5"/>
        <v>0</v>
      </c>
    </row>
    <row r="90" spans="1:6" ht="38.25" x14ac:dyDescent="0.25">
      <c r="A90" s="367" t="s">
        <v>2138</v>
      </c>
      <c r="B90" s="48" t="s">
        <v>1387</v>
      </c>
      <c r="C90" s="80" t="s">
        <v>1369</v>
      </c>
      <c r="D90" s="488">
        <v>1</v>
      </c>
      <c r="E90" s="368"/>
      <c r="F90" s="437">
        <f t="shared" si="5"/>
        <v>0</v>
      </c>
    </row>
    <row r="91" spans="1:6" ht="25.5" x14ac:dyDescent="0.25">
      <c r="A91" s="367" t="s">
        <v>2139</v>
      </c>
      <c r="B91" s="48" t="s">
        <v>1388</v>
      </c>
      <c r="C91" s="80" t="s">
        <v>1369</v>
      </c>
      <c r="D91" s="488">
        <v>1</v>
      </c>
      <c r="E91" s="368"/>
      <c r="F91" s="437">
        <f t="shared" si="5"/>
        <v>0</v>
      </c>
    </row>
    <row r="92" spans="1:6" x14ac:dyDescent="0.25">
      <c r="A92" s="367" t="s">
        <v>3045</v>
      </c>
      <c r="B92" s="48" t="s">
        <v>1390</v>
      </c>
      <c r="C92" s="80" t="s">
        <v>1369</v>
      </c>
      <c r="D92" s="488">
        <v>1</v>
      </c>
      <c r="E92" s="368"/>
      <c r="F92" s="437">
        <f t="shared" si="5"/>
        <v>0</v>
      </c>
    </row>
    <row r="93" spans="1:6" x14ac:dyDescent="0.25">
      <c r="A93" s="37" t="s">
        <v>1921</v>
      </c>
      <c r="B93" s="733" t="s">
        <v>1429</v>
      </c>
      <c r="C93" s="734"/>
      <c r="D93" s="734"/>
      <c r="E93" s="735"/>
      <c r="F93" s="371">
        <f>SUM(F84:F92)</f>
        <v>0</v>
      </c>
    </row>
    <row r="95" spans="1:6" x14ac:dyDescent="0.25">
      <c r="A95" s="41" t="s">
        <v>1922</v>
      </c>
      <c r="B95" s="732" t="s">
        <v>1400</v>
      </c>
      <c r="C95" s="732"/>
      <c r="D95" s="732"/>
      <c r="E95" s="732"/>
      <c r="F95" s="732"/>
    </row>
    <row r="96" spans="1:6" x14ac:dyDescent="0.25">
      <c r="A96" s="367"/>
      <c r="B96" s="48" t="s">
        <v>1367</v>
      </c>
      <c r="C96" s="436"/>
      <c r="D96" s="434"/>
      <c r="E96" s="368"/>
      <c r="F96" s="369"/>
    </row>
    <row r="97" spans="1:6" ht="25.5" x14ac:dyDescent="0.25">
      <c r="A97" s="367" t="s">
        <v>2140</v>
      </c>
      <c r="B97" s="48" t="s">
        <v>1372</v>
      </c>
      <c r="C97" s="80" t="s">
        <v>199</v>
      </c>
      <c r="D97" s="488">
        <v>1</v>
      </c>
      <c r="E97" s="368"/>
      <c r="F97" s="437">
        <f>D97*E97</f>
        <v>0</v>
      </c>
    </row>
    <row r="98" spans="1:6" x14ac:dyDescent="0.25">
      <c r="A98" s="367" t="s">
        <v>2141</v>
      </c>
      <c r="B98" s="48" t="s">
        <v>1373</v>
      </c>
      <c r="C98" s="80" t="s">
        <v>199</v>
      </c>
      <c r="D98" s="488">
        <v>1</v>
      </c>
      <c r="E98" s="368"/>
      <c r="F98" s="437">
        <f t="shared" ref="F98:F104" si="6">D98*E98</f>
        <v>0</v>
      </c>
    </row>
    <row r="99" spans="1:6" ht="63.75" x14ac:dyDescent="0.25">
      <c r="A99" s="367" t="s">
        <v>2142</v>
      </c>
      <c r="B99" s="48" t="s">
        <v>1393</v>
      </c>
      <c r="C99" s="80" t="s">
        <v>1369</v>
      </c>
      <c r="D99" s="488">
        <v>1</v>
      </c>
      <c r="E99" s="368"/>
      <c r="F99" s="437">
        <f t="shared" si="6"/>
        <v>0</v>
      </c>
    </row>
    <row r="100" spans="1:6" ht="63.75" x14ac:dyDescent="0.25">
      <c r="A100" s="367" t="s">
        <v>2143</v>
      </c>
      <c r="B100" s="48" t="s">
        <v>1385</v>
      </c>
      <c r="C100" s="80" t="s">
        <v>1369</v>
      </c>
      <c r="D100" s="488">
        <v>1</v>
      </c>
      <c r="E100" s="368"/>
      <c r="F100" s="437">
        <f t="shared" si="6"/>
        <v>0</v>
      </c>
    </row>
    <row r="101" spans="1:6" ht="25.5" x14ac:dyDescent="0.25">
      <c r="A101" s="367" t="s">
        <v>2144</v>
      </c>
      <c r="B101" s="48" t="s">
        <v>1386</v>
      </c>
      <c r="C101" s="80" t="s">
        <v>1369</v>
      </c>
      <c r="D101" s="488">
        <v>1</v>
      </c>
      <c r="E101" s="368"/>
      <c r="F101" s="437">
        <f t="shared" si="6"/>
        <v>0</v>
      </c>
    </row>
    <row r="102" spans="1:6" ht="38.25" x14ac:dyDescent="0.25">
      <c r="A102" s="367" t="s">
        <v>2145</v>
      </c>
      <c r="B102" s="48" t="s">
        <v>1387</v>
      </c>
      <c r="C102" s="80" t="s">
        <v>1369</v>
      </c>
      <c r="D102" s="488">
        <v>1</v>
      </c>
      <c r="E102" s="368"/>
      <c r="F102" s="437">
        <f t="shared" si="6"/>
        <v>0</v>
      </c>
    </row>
    <row r="103" spans="1:6" ht="25.5" x14ac:dyDescent="0.25">
      <c r="A103" s="367" t="s">
        <v>2146</v>
      </c>
      <c r="B103" s="48" t="s">
        <v>1388</v>
      </c>
      <c r="C103" s="80" t="s">
        <v>1369</v>
      </c>
      <c r="D103" s="488">
        <v>1</v>
      </c>
      <c r="E103" s="368"/>
      <c r="F103" s="437">
        <f t="shared" si="6"/>
        <v>0</v>
      </c>
    </row>
    <row r="104" spans="1:6" x14ac:dyDescent="0.25">
      <c r="A104" s="367" t="s">
        <v>2147</v>
      </c>
      <c r="B104" s="48" t="s">
        <v>1390</v>
      </c>
      <c r="C104" s="80" t="s">
        <v>1369</v>
      </c>
      <c r="D104" s="488">
        <v>1</v>
      </c>
      <c r="E104" s="368"/>
      <c r="F104" s="437">
        <f t="shared" si="6"/>
        <v>0</v>
      </c>
    </row>
    <row r="105" spans="1:6" x14ac:dyDescent="0.25">
      <c r="A105" s="37" t="s">
        <v>1922</v>
      </c>
      <c r="B105" s="733" t="s">
        <v>1430</v>
      </c>
      <c r="C105" s="734"/>
      <c r="D105" s="734"/>
      <c r="E105" s="735"/>
      <c r="F105" s="371">
        <f>SUM(F97:F104)</f>
        <v>0</v>
      </c>
    </row>
    <row r="107" spans="1:6" x14ac:dyDescent="0.25">
      <c r="A107" s="41" t="s">
        <v>1923</v>
      </c>
      <c r="B107" s="732" t="s">
        <v>1401</v>
      </c>
      <c r="C107" s="732"/>
      <c r="D107" s="732"/>
      <c r="E107" s="732"/>
      <c r="F107" s="732"/>
    </row>
    <row r="108" spans="1:6" x14ac:dyDescent="0.25">
      <c r="A108" s="367"/>
      <c r="B108" s="48" t="s">
        <v>1367</v>
      </c>
      <c r="C108" s="436"/>
      <c r="D108" s="434"/>
      <c r="E108" s="368"/>
      <c r="F108" s="369"/>
    </row>
    <row r="109" spans="1:6" ht="38.25" x14ac:dyDescent="0.25">
      <c r="A109" s="367" t="s">
        <v>2148</v>
      </c>
      <c r="B109" s="48" t="s">
        <v>1368</v>
      </c>
      <c r="C109" s="80" t="s">
        <v>1369</v>
      </c>
      <c r="D109" s="488">
        <v>1</v>
      </c>
      <c r="E109" s="370"/>
      <c r="F109" s="437">
        <f>D109*E109</f>
        <v>0</v>
      </c>
    </row>
    <row r="110" spans="1:6" ht="25.5" x14ac:dyDescent="0.25">
      <c r="A110" s="367" t="s">
        <v>2149</v>
      </c>
      <c r="B110" s="48" t="s">
        <v>1370</v>
      </c>
      <c r="C110" s="80" t="s">
        <v>1369</v>
      </c>
      <c r="D110" s="488">
        <v>1</v>
      </c>
      <c r="E110" s="370"/>
      <c r="F110" s="437">
        <f t="shared" ref="F110:F130" si="7">D110*E110</f>
        <v>0</v>
      </c>
    </row>
    <row r="111" spans="1:6" ht="38.25" x14ac:dyDescent="0.25">
      <c r="A111" s="367" t="s">
        <v>2150</v>
      </c>
      <c r="B111" s="48" t="s">
        <v>1371</v>
      </c>
      <c r="C111" s="80" t="s">
        <v>1369</v>
      </c>
      <c r="D111" s="488">
        <v>1</v>
      </c>
      <c r="E111" s="368"/>
      <c r="F111" s="437">
        <f t="shared" si="7"/>
        <v>0</v>
      </c>
    </row>
    <row r="112" spans="1:6" ht="25.5" x14ac:dyDescent="0.25">
      <c r="A112" s="367" t="s">
        <v>2151</v>
      </c>
      <c r="B112" s="48" t="s">
        <v>1372</v>
      </c>
      <c r="C112" s="80" t="s">
        <v>199</v>
      </c>
      <c r="D112" s="488">
        <v>1</v>
      </c>
      <c r="E112" s="368"/>
      <c r="F112" s="437">
        <f t="shared" si="7"/>
        <v>0</v>
      </c>
    </row>
    <row r="113" spans="1:6" x14ac:dyDescent="0.25">
      <c r="A113" s="367" t="s">
        <v>2152</v>
      </c>
      <c r="B113" s="48" t="s">
        <v>1373</v>
      </c>
      <c r="C113" s="80" t="s">
        <v>199</v>
      </c>
      <c r="D113" s="488">
        <v>2</v>
      </c>
      <c r="E113" s="368"/>
      <c r="F113" s="437">
        <f t="shared" si="7"/>
        <v>0</v>
      </c>
    </row>
    <row r="114" spans="1:6" ht="25.5" x14ac:dyDescent="0.25">
      <c r="A114" s="367" t="s">
        <v>2153</v>
      </c>
      <c r="B114" s="48" t="s">
        <v>1374</v>
      </c>
      <c r="C114" s="80" t="s">
        <v>199</v>
      </c>
      <c r="D114" s="488">
        <v>1</v>
      </c>
      <c r="E114" s="368"/>
      <c r="F114" s="437">
        <f t="shared" si="7"/>
        <v>0</v>
      </c>
    </row>
    <row r="115" spans="1:6" x14ac:dyDescent="0.25">
      <c r="A115" s="367" t="s">
        <v>2154</v>
      </c>
      <c r="B115" s="48" t="s">
        <v>1375</v>
      </c>
      <c r="C115" s="80" t="s">
        <v>199</v>
      </c>
      <c r="D115" s="488">
        <v>1</v>
      </c>
      <c r="E115" s="368"/>
      <c r="F115" s="437">
        <f t="shared" si="7"/>
        <v>0</v>
      </c>
    </row>
    <row r="116" spans="1:6" x14ac:dyDescent="0.25">
      <c r="A116" s="367" t="s">
        <v>2155</v>
      </c>
      <c r="B116" s="48" t="s">
        <v>1376</v>
      </c>
      <c r="C116" s="80" t="s">
        <v>1369</v>
      </c>
      <c r="D116" s="488">
        <v>1</v>
      </c>
      <c r="E116" s="368"/>
      <c r="F116" s="437">
        <f t="shared" si="7"/>
        <v>0</v>
      </c>
    </row>
    <row r="117" spans="1:6" ht="25.5" x14ac:dyDescent="0.25">
      <c r="A117" s="367" t="s">
        <v>2156</v>
      </c>
      <c r="B117" s="48" t="s">
        <v>1377</v>
      </c>
      <c r="C117" s="80" t="s">
        <v>199</v>
      </c>
      <c r="D117" s="488">
        <v>1</v>
      </c>
      <c r="E117" s="368"/>
      <c r="F117" s="437">
        <f t="shared" si="7"/>
        <v>0</v>
      </c>
    </row>
    <row r="118" spans="1:6" x14ac:dyDescent="0.25">
      <c r="A118" s="367" t="s">
        <v>3046</v>
      </c>
      <c r="B118" s="48" t="s">
        <v>1378</v>
      </c>
      <c r="C118" s="80" t="s">
        <v>199</v>
      </c>
      <c r="D118" s="488">
        <v>1</v>
      </c>
      <c r="E118" s="368"/>
      <c r="F118" s="437">
        <f t="shared" si="7"/>
        <v>0</v>
      </c>
    </row>
    <row r="119" spans="1:6" ht="25.5" x14ac:dyDescent="0.25">
      <c r="A119" s="367" t="s">
        <v>3047</v>
      </c>
      <c r="B119" s="48" t="s">
        <v>1379</v>
      </c>
      <c r="C119" s="80" t="s">
        <v>199</v>
      </c>
      <c r="D119" s="488">
        <v>1</v>
      </c>
      <c r="E119" s="368"/>
      <c r="F119" s="437">
        <f t="shared" si="7"/>
        <v>0</v>
      </c>
    </row>
    <row r="120" spans="1:6" x14ac:dyDescent="0.25">
      <c r="A120" s="367" t="s">
        <v>3048</v>
      </c>
      <c r="B120" s="48" t="s">
        <v>1380</v>
      </c>
      <c r="C120" s="80" t="s">
        <v>199</v>
      </c>
      <c r="D120" s="488">
        <v>1</v>
      </c>
      <c r="E120" s="368"/>
      <c r="F120" s="437">
        <f t="shared" si="7"/>
        <v>0</v>
      </c>
    </row>
    <row r="121" spans="1:6" x14ac:dyDescent="0.25">
      <c r="A121" s="367" t="s">
        <v>3049</v>
      </c>
      <c r="B121" s="48" t="s">
        <v>1381</v>
      </c>
      <c r="C121" s="80" t="s">
        <v>1369</v>
      </c>
      <c r="D121" s="488">
        <v>1</v>
      </c>
      <c r="E121" s="368"/>
      <c r="F121" s="437">
        <f t="shared" si="7"/>
        <v>0</v>
      </c>
    </row>
    <row r="122" spans="1:6" x14ac:dyDescent="0.25">
      <c r="A122" s="367" t="s">
        <v>3050</v>
      </c>
      <c r="B122" s="48" t="s">
        <v>1382</v>
      </c>
      <c r="C122" s="80" t="s">
        <v>1369</v>
      </c>
      <c r="D122" s="488">
        <v>1</v>
      </c>
      <c r="E122" s="368"/>
      <c r="F122" s="437">
        <f t="shared" si="7"/>
        <v>0</v>
      </c>
    </row>
    <row r="123" spans="1:6" ht="63.75" x14ac:dyDescent="0.25">
      <c r="A123" s="367" t="s">
        <v>3051</v>
      </c>
      <c r="B123" s="48" t="s">
        <v>1383</v>
      </c>
      <c r="C123" s="80" t="s">
        <v>1369</v>
      </c>
      <c r="D123" s="488">
        <v>1</v>
      </c>
      <c r="E123" s="368"/>
      <c r="F123" s="437">
        <f t="shared" si="7"/>
        <v>0</v>
      </c>
    </row>
    <row r="124" spans="1:6" ht="25.5" x14ac:dyDescent="0.25">
      <c r="A124" s="367" t="s">
        <v>3052</v>
      </c>
      <c r="B124" s="48" t="s">
        <v>1384</v>
      </c>
      <c r="C124" s="80" t="s">
        <v>1369</v>
      </c>
      <c r="D124" s="488">
        <v>1</v>
      </c>
      <c r="E124" s="368"/>
      <c r="F124" s="437">
        <f t="shared" si="7"/>
        <v>0</v>
      </c>
    </row>
    <row r="125" spans="1:6" ht="63.75" x14ac:dyDescent="0.25">
      <c r="A125" s="367" t="s">
        <v>3053</v>
      </c>
      <c r="B125" s="48" t="s">
        <v>1385</v>
      </c>
      <c r="C125" s="80" t="s">
        <v>1369</v>
      </c>
      <c r="D125" s="488">
        <v>1</v>
      </c>
      <c r="E125" s="368"/>
      <c r="F125" s="437">
        <f t="shared" si="7"/>
        <v>0</v>
      </c>
    </row>
    <row r="126" spans="1:6" ht="25.5" x14ac:dyDescent="0.25">
      <c r="A126" s="367" t="s">
        <v>3054</v>
      </c>
      <c r="B126" s="48" t="s">
        <v>1386</v>
      </c>
      <c r="C126" s="80" t="s">
        <v>1369</v>
      </c>
      <c r="D126" s="488">
        <v>1</v>
      </c>
      <c r="E126" s="368"/>
      <c r="F126" s="437">
        <f t="shared" si="7"/>
        <v>0</v>
      </c>
    </row>
    <row r="127" spans="1:6" ht="38.25" x14ac:dyDescent="0.25">
      <c r="A127" s="367" t="s">
        <v>3055</v>
      </c>
      <c r="B127" s="48" t="s">
        <v>1387</v>
      </c>
      <c r="C127" s="80" t="s">
        <v>1369</v>
      </c>
      <c r="D127" s="488">
        <v>1</v>
      </c>
      <c r="E127" s="368"/>
      <c r="F127" s="437">
        <f t="shared" si="7"/>
        <v>0</v>
      </c>
    </row>
    <row r="128" spans="1:6" ht="25.5" x14ac:dyDescent="0.25">
      <c r="A128" s="367" t="s">
        <v>3056</v>
      </c>
      <c r="B128" s="48" t="s">
        <v>1388</v>
      </c>
      <c r="C128" s="80" t="s">
        <v>1369</v>
      </c>
      <c r="D128" s="488">
        <v>1</v>
      </c>
      <c r="E128" s="368"/>
      <c r="F128" s="437">
        <f t="shared" si="7"/>
        <v>0</v>
      </c>
    </row>
    <row r="129" spans="1:6" x14ac:dyDescent="0.25">
      <c r="A129" s="367" t="s">
        <v>3057</v>
      </c>
      <c r="B129" s="48" t="s">
        <v>1389</v>
      </c>
      <c r="C129" s="80" t="s">
        <v>1369</v>
      </c>
      <c r="D129" s="488">
        <v>1</v>
      </c>
      <c r="E129" s="368"/>
      <c r="F129" s="437">
        <f t="shared" si="7"/>
        <v>0</v>
      </c>
    </row>
    <row r="130" spans="1:6" x14ac:dyDescent="0.25">
      <c r="A130" s="367" t="s">
        <v>3058</v>
      </c>
      <c r="B130" s="48" t="s">
        <v>1390</v>
      </c>
      <c r="C130" s="80" t="s">
        <v>1369</v>
      </c>
      <c r="D130" s="488">
        <v>1</v>
      </c>
      <c r="E130" s="368"/>
      <c r="F130" s="437">
        <f t="shared" si="7"/>
        <v>0</v>
      </c>
    </row>
    <row r="131" spans="1:6" x14ac:dyDescent="0.25">
      <c r="A131" s="37" t="s">
        <v>1923</v>
      </c>
      <c r="B131" s="733" t="s">
        <v>1431</v>
      </c>
      <c r="C131" s="734"/>
      <c r="D131" s="734"/>
      <c r="E131" s="735"/>
      <c r="F131" s="371">
        <f>SUM(F109:F130)</f>
        <v>0</v>
      </c>
    </row>
    <row r="133" spans="1:6" x14ac:dyDescent="0.25">
      <c r="A133" s="41" t="s">
        <v>1924</v>
      </c>
      <c r="B133" s="732" t="s">
        <v>1406</v>
      </c>
      <c r="C133" s="732"/>
      <c r="D133" s="732"/>
      <c r="E133" s="732"/>
      <c r="F133" s="732"/>
    </row>
    <row r="134" spans="1:6" x14ac:dyDescent="0.25">
      <c r="A134" s="367"/>
      <c r="B134" s="48" t="s">
        <v>1367</v>
      </c>
      <c r="C134" s="436"/>
      <c r="D134" s="434"/>
      <c r="E134" s="368"/>
      <c r="F134" s="369"/>
    </row>
    <row r="135" spans="1:6" ht="38.25" x14ac:dyDescent="0.25">
      <c r="A135" s="367" t="s">
        <v>2157</v>
      </c>
      <c r="B135" s="48" t="s">
        <v>1368</v>
      </c>
      <c r="C135" s="80" t="s">
        <v>1369</v>
      </c>
      <c r="D135" s="488">
        <v>1</v>
      </c>
      <c r="E135" s="370"/>
      <c r="F135" s="437">
        <f>D135*E135</f>
        <v>0</v>
      </c>
    </row>
    <row r="136" spans="1:6" ht="38.25" x14ac:dyDescent="0.25">
      <c r="A136" s="367" t="s">
        <v>2158</v>
      </c>
      <c r="B136" s="48" t="s">
        <v>1407</v>
      </c>
      <c r="C136" s="80" t="s">
        <v>1369</v>
      </c>
      <c r="D136" s="488">
        <v>1</v>
      </c>
      <c r="E136" s="370"/>
      <c r="F136" s="437">
        <f t="shared" ref="F136:F156" si="8">D136*E136</f>
        <v>0</v>
      </c>
    </row>
    <row r="137" spans="1:6" ht="38.25" x14ac:dyDescent="0.25">
      <c r="A137" s="367" t="s">
        <v>2159</v>
      </c>
      <c r="B137" s="48" t="s">
        <v>1371</v>
      </c>
      <c r="C137" s="80" t="s">
        <v>1369</v>
      </c>
      <c r="D137" s="488">
        <v>1</v>
      </c>
      <c r="E137" s="368"/>
      <c r="F137" s="437">
        <f t="shared" si="8"/>
        <v>0</v>
      </c>
    </row>
    <row r="138" spans="1:6" ht="25.5" x14ac:dyDescent="0.25">
      <c r="A138" s="367" t="s">
        <v>2160</v>
      </c>
      <c r="B138" s="48" t="s">
        <v>1372</v>
      </c>
      <c r="C138" s="80" t="s">
        <v>199</v>
      </c>
      <c r="D138" s="488">
        <v>1</v>
      </c>
      <c r="E138" s="368"/>
      <c r="F138" s="437">
        <f t="shared" si="8"/>
        <v>0</v>
      </c>
    </row>
    <row r="139" spans="1:6" x14ac:dyDescent="0.25">
      <c r="A139" s="367" t="s">
        <v>2161</v>
      </c>
      <c r="B139" s="48" t="s">
        <v>1373</v>
      </c>
      <c r="C139" s="80" t="s">
        <v>199</v>
      </c>
      <c r="D139" s="488">
        <v>2</v>
      </c>
      <c r="E139" s="368"/>
      <c r="F139" s="437">
        <f t="shared" si="8"/>
        <v>0</v>
      </c>
    </row>
    <row r="140" spans="1:6" ht="25.5" x14ac:dyDescent="0.25">
      <c r="A140" s="367" t="s">
        <v>2162</v>
      </c>
      <c r="B140" s="48" t="s">
        <v>1374</v>
      </c>
      <c r="C140" s="80" t="s">
        <v>199</v>
      </c>
      <c r="D140" s="488">
        <v>1</v>
      </c>
      <c r="E140" s="368"/>
      <c r="F140" s="437">
        <f t="shared" si="8"/>
        <v>0</v>
      </c>
    </row>
    <row r="141" spans="1:6" x14ac:dyDescent="0.25">
      <c r="A141" s="367" t="s">
        <v>2163</v>
      </c>
      <c r="B141" s="48" t="s">
        <v>1375</v>
      </c>
      <c r="C141" s="80" t="s">
        <v>199</v>
      </c>
      <c r="D141" s="488">
        <v>1</v>
      </c>
      <c r="E141" s="368"/>
      <c r="F141" s="437">
        <f t="shared" si="8"/>
        <v>0</v>
      </c>
    </row>
    <row r="142" spans="1:6" x14ac:dyDescent="0.25">
      <c r="A142" s="367" t="s">
        <v>2164</v>
      </c>
      <c r="B142" s="48" t="s">
        <v>1376</v>
      </c>
      <c r="C142" s="80" t="s">
        <v>1369</v>
      </c>
      <c r="D142" s="488">
        <v>1</v>
      </c>
      <c r="E142" s="368"/>
      <c r="F142" s="437">
        <f t="shared" si="8"/>
        <v>0</v>
      </c>
    </row>
    <row r="143" spans="1:6" ht="25.5" x14ac:dyDescent="0.25">
      <c r="A143" s="367" t="s">
        <v>3059</v>
      </c>
      <c r="B143" s="48" t="s">
        <v>1377</v>
      </c>
      <c r="C143" s="80" t="s">
        <v>199</v>
      </c>
      <c r="D143" s="488">
        <v>1</v>
      </c>
      <c r="E143" s="368"/>
      <c r="F143" s="437">
        <f t="shared" si="8"/>
        <v>0</v>
      </c>
    </row>
    <row r="144" spans="1:6" x14ac:dyDescent="0.25">
      <c r="A144" s="367" t="s">
        <v>3060</v>
      </c>
      <c r="B144" s="48" t="s">
        <v>1378</v>
      </c>
      <c r="C144" s="80" t="s">
        <v>199</v>
      </c>
      <c r="D144" s="488">
        <v>1</v>
      </c>
      <c r="E144" s="368"/>
      <c r="F144" s="437">
        <f t="shared" si="8"/>
        <v>0</v>
      </c>
    </row>
    <row r="145" spans="1:6" ht="25.5" x14ac:dyDescent="0.25">
      <c r="A145" s="367" t="s">
        <v>3061</v>
      </c>
      <c r="B145" s="48" t="s">
        <v>1379</v>
      </c>
      <c r="C145" s="80" t="s">
        <v>199</v>
      </c>
      <c r="D145" s="488">
        <v>1</v>
      </c>
      <c r="E145" s="368"/>
      <c r="F145" s="437">
        <f t="shared" si="8"/>
        <v>0</v>
      </c>
    </row>
    <row r="146" spans="1:6" x14ac:dyDescent="0.25">
      <c r="A146" s="367" t="s">
        <v>3062</v>
      </c>
      <c r="B146" s="48" t="s">
        <v>1380</v>
      </c>
      <c r="C146" s="80" t="s">
        <v>199</v>
      </c>
      <c r="D146" s="488">
        <v>1</v>
      </c>
      <c r="E146" s="368"/>
      <c r="F146" s="437">
        <f t="shared" si="8"/>
        <v>0</v>
      </c>
    </row>
    <row r="147" spans="1:6" x14ac:dyDescent="0.25">
      <c r="A147" s="367" t="s">
        <v>3063</v>
      </c>
      <c r="B147" s="48" t="s">
        <v>1381</v>
      </c>
      <c r="C147" s="80" t="s">
        <v>1369</v>
      </c>
      <c r="D147" s="488">
        <v>1</v>
      </c>
      <c r="E147" s="368"/>
      <c r="F147" s="437">
        <f t="shared" si="8"/>
        <v>0</v>
      </c>
    </row>
    <row r="148" spans="1:6" x14ac:dyDescent="0.25">
      <c r="A148" s="367" t="s">
        <v>3064</v>
      </c>
      <c r="B148" s="48" t="s">
        <v>1382</v>
      </c>
      <c r="C148" s="80" t="s">
        <v>1369</v>
      </c>
      <c r="D148" s="488">
        <v>1</v>
      </c>
      <c r="E148" s="368"/>
      <c r="F148" s="437">
        <f t="shared" si="8"/>
        <v>0</v>
      </c>
    </row>
    <row r="149" spans="1:6" ht="63.75" x14ac:dyDescent="0.25">
      <c r="A149" s="367" t="s">
        <v>3065</v>
      </c>
      <c r="B149" s="48" t="s">
        <v>1383</v>
      </c>
      <c r="C149" s="80" t="s">
        <v>1369</v>
      </c>
      <c r="D149" s="488">
        <v>1</v>
      </c>
      <c r="E149" s="368"/>
      <c r="F149" s="437">
        <f t="shared" si="8"/>
        <v>0</v>
      </c>
    </row>
    <row r="150" spans="1:6" ht="25.5" x14ac:dyDescent="0.25">
      <c r="A150" s="367" t="s">
        <v>3066</v>
      </c>
      <c r="B150" s="48" t="s">
        <v>1384</v>
      </c>
      <c r="C150" s="80" t="s">
        <v>1369</v>
      </c>
      <c r="D150" s="488">
        <v>1</v>
      </c>
      <c r="E150" s="368"/>
      <c r="F150" s="437">
        <f t="shared" si="8"/>
        <v>0</v>
      </c>
    </row>
    <row r="151" spans="1:6" ht="63.75" x14ac:dyDescent="0.25">
      <c r="A151" s="367" t="s">
        <v>3067</v>
      </c>
      <c r="B151" s="48" t="s">
        <v>1402</v>
      </c>
      <c r="C151" s="80" t="s">
        <v>1369</v>
      </c>
      <c r="D151" s="488">
        <v>1</v>
      </c>
      <c r="E151" s="368"/>
      <c r="F151" s="437">
        <f t="shared" si="8"/>
        <v>0</v>
      </c>
    </row>
    <row r="152" spans="1:6" ht="25.5" x14ac:dyDescent="0.25">
      <c r="A152" s="367" t="s">
        <v>3068</v>
      </c>
      <c r="B152" s="48" t="s">
        <v>1403</v>
      </c>
      <c r="C152" s="80" t="s">
        <v>1369</v>
      </c>
      <c r="D152" s="488">
        <v>1</v>
      </c>
      <c r="E152" s="368"/>
      <c r="F152" s="437">
        <f t="shared" si="8"/>
        <v>0</v>
      </c>
    </row>
    <row r="153" spans="1:6" ht="38.25" x14ac:dyDescent="0.25">
      <c r="A153" s="367" t="s">
        <v>3069</v>
      </c>
      <c r="B153" s="48" t="s">
        <v>1404</v>
      </c>
      <c r="C153" s="80" t="s">
        <v>1369</v>
      </c>
      <c r="D153" s="488">
        <v>1</v>
      </c>
      <c r="E153" s="368"/>
      <c r="F153" s="437">
        <f t="shared" si="8"/>
        <v>0</v>
      </c>
    </row>
    <row r="154" spans="1:6" ht="25.5" x14ac:dyDescent="0.25">
      <c r="A154" s="367" t="s">
        <v>3070</v>
      </c>
      <c r="B154" s="48" t="s">
        <v>1405</v>
      </c>
      <c r="C154" s="80" t="s">
        <v>1369</v>
      </c>
      <c r="D154" s="488">
        <v>1</v>
      </c>
      <c r="E154" s="368"/>
      <c r="F154" s="437">
        <f t="shared" si="8"/>
        <v>0</v>
      </c>
    </row>
    <row r="155" spans="1:6" x14ac:dyDescent="0.25">
      <c r="A155" s="367" t="s">
        <v>3071</v>
      </c>
      <c r="B155" s="48" t="s">
        <v>1389</v>
      </c>
      <c r="C155" s="80" t="s">
        <v>1369</v>
      </c>
      <c r="D155" s="488">
        <v>1</v>
      </c>
      <c r="E155" s="368"/>
      <c r="F155" s="437">
        <f t="shared" si="8"/>
        <v>0</v>
      </c>
    </row>
    <row r="156" spans="1:6" x14ac:dyDescent="0.25">
      <c r="A156" s="367" t="s">
        <v>3072</v>
      </c>
      <c r="B156" s="48" t="s">
        <v>1390</v>
      </c>
      <c r="C156" s="80" t="s">
        <v>1369</v>
      </c>
      <c r="D156" s="488">
        <v>1</v>
      </c>
      <c r="E156" s="368"/>
      <c r="F156" s="437">
        <f t="shared" si="8"/>
        <v>0</v>
      </c>
    </row>
    <row r="157" spans="1:6" x14ac:dyDescent="0.25">
      <c r="A157" s="37" t="s">
        <v>1924</v>
      </c>
      <c r="B157" s="733" t="s">
        <v>1432</v>
      </c>
      <c r="C157" s="734"/>
      <c r="D157" s="734"/>
      <c r="E157" s="735"/>
      <c r="F157" s="371">
        <f>SUM(F135:F156)</f>
        <v>0</v>
      </c>
    </row>
    <row r="159" spans="1:6" x14ac:dyDescent="0.25">
      <c r="A159" s="41" t="s">
        <v>1925</v>
      </c>
      <c r="B159" s="732" t="s">
        <v>1408</v>
      </c>
      <c r="C159" s="732"/>
      <c r="D159" s="732"/>
      <c r="E159" s="732"/>
      <c r="F159" s="732"/>
    </row>
    <row r="160" spans="1:6" x14ac:dyDescent="0.25">
      <c r="A160" s="367"/>
      <c r="B160" s="48" t="s">
        <v>1367</v>
      </c>
      <c r="C160" s="436"/>
      <c r="D160" s="434"/>
      <c r="E160" s="368"/>
      <c r="F160" s="369"/>
    </row>
    <row r="161" spans="1:6" ht="38.25" x14ac:dyDescent="0.25">
      <c r="A161" s="367" t="s">
        <v>2165</v>
      </c>
      <c r="B161" s="48" t="s">
        <v>1368</v>
      </c>
      <c r="C161" s="80" t="s">
        <v>1369</v>
      </c>
      <c r="D161" s="488">
        <v>1</v>
      </c>
      <c r="E161" s="370"/>
      <c r="F161" s="437">
        <f>D161*E161</f>
        <v>0</v>
      </c>
    </row>
    <row r="162" spans="1:6" ht="25.5" x14ac:dyDescent="0.25">
      <c r="A162" s="367" t="s">
        <v>2166</v>
      </c>
      <c r="B162" s="48" t="s">
        <v>1409</v>
      </c>
      <c r="C162" s="80" t="s">
        <v>1369</v>
      </c>
      <c r="D162" s="488">
        <v>1</v>
      </c>
      <c r="E162" s="370"/>
      <c r="F162" s="437">
        <f t="shared" ref="F162:F182" si="9">D162*E162</f>
        <v>0</v>
      </c>
    </row>
    <row r="163" spans="1:6" ht="38.25" x14ac:dyDescent="0.25">
      <c r="A163" s="367" t="s">
        <v>2167</v>
      </c>
      <c r="B163" s="48" t="s">
        <v>1371</v>
      </c>
      <c r="C163" s="80" t="s">
        <v>1369</v>
      </c>
      <c r="D163" s="488">
        <v>1</v>
      </c>
      <c r="E163" s="368"/>
      <c r="F163" s="437">
        <f t="shared" si="9"/>
        <v>0</v>
      </c>
    </row>
    <row r="164" spans="1:6" ht="25.5" x14ac:dyDescent="0.25">
      <c r="A164" s="367" t="s">
        <v>2168</v>
      </c>
      <c r="B164" s="48" t="s">
        <v>1372</v>
      </c>
      <c r="C164" s="80" t="s">
        <v>199</v>
      </c>
      <c r="D164" s="488">
        <v>1</v>
      </c>
      <c r="E164" s="368"/>
      <c r="F164" s="437">
        <f t="shared" si="9"/>
        <v>0</v>
      </c>
    </row>
    <row r="165" spans="1:6" x14ac:dyDescent="0.25">
      <c r="A165" s="367" t="s">
        <v>2169</v>
      </c>
      <c r="B165" s="48" t="s">
        <v>1373</v>
      </c>
      <c r="C165" s="80" t="s">
        <v>199</v>
      </c>
      <c r="D165" s="488">
        <v>2</v>
      </c>
      <c r="E165" s="368"/>
      <c r="F165" s="437">
        <f t="shared" si="9"/>
        <v>0</v>
      </c>
    </row>
    <row r="166" spans="1:6" ht="25.5" x14ac:dyDescent="0.25">
      <c r="A166" s="367" t="s">
        <v>2170</v>
      </c>
      <c r="B166" s="48" t="s">
        <v>1374</v>
      </c>
      <c r="C166" s="80" t="s">
        <v>199</v>
      </c>
      <c r="D166" s="488">
        <v>1</v>
      </c>
      <c r="E166" s="368"/>
      <c r="F166" s="437">
        <f t="shared" si="9"/>
        <v>0</v>
      </c>
    </row>
    <row r="167" spans="1:6" x14ac:dyDescent="0.25">
      <c r="A167" s="367" t="s">
        <v>2171</v>
      </c>
      <c r="B167" s="48" t="s">
        <v>1375</v>
      </c>
      <c r="C167" s="80" t="s">
        <v>199</v>
      </c>
      <c r="D167" s="488">
        <v>1</v>
      </c>
      <c r="E167" s="368"/>
      <c r="F167" s="437">
        <f t="shared" si="9"/>
        <v>0</v>
      </c>
    </row>
    <row r="168" spans="1:6" x14ac:dyDescent="0.25">
      <c r="A168" s="367" t="s">
        <v>2172</v>
      </c>
      <c r="B168" s="48" t="s">
        <v>1376</v>
      </c>
      <c r="C168" s="80" t="s">
        <v>1369</v>
      </c>
      <c r="D168" s="488">
        <v>1</v>
      </c>
      <c r="E168" s="368"/>
      <c r="F168" s="437">
        <f t="shared" si="9"/>
        <v>0</v>
      </c>
    </row>
    <row r="169" spans="1:6" ht="25.5" x14ac:dyDescent="0.25">
      <c r="A169" s="367" t="s">
        <v>2173</v>
      </c>
      <c r="B169" s="48" t="s">
        <v>1377</v>
      </c>
      <c r="C169" s="80" t="s">
        <v>199</v>
      </c>
      <c r="D169" s="488">
        <v>1</v>
      </c>
      <c r="E169" s="368"/>
      <c r="F169" s="437">
        <f t="shared" si="9"/>
        <v>0</v>
      </c>
    </row>
    <row r="170" spans="1:6" x14ac:dyDescent="0.25">
      <c r="A170" s="367" t="s">
        <v>2174</v>
      </c>
      <c r="B170" s="48" t="s">
        <v>1378</v>
      </c>
      <c r="C170" s="80" t="s">
        <v>199</v>
      </c>
      <c r="D170" s="488">
        <v>1</v>
      </c>
      <c r="E170" s="368"/>
      <c r="F170" s="437">
        <f t="shared" si="9"/>
        <v>0</v>
      </c>
    </row>
    <row r="171" spans="1:6" ht="25.5" x14ac:dyDescent="0.25">
      <c r="A171" s="367" t="s">
        <v>2175</v>
      </c>
      <c r="B171" s="48" t="s">
        <v>1379</v>
      </c>
      <c r="C171" s="80" t="s">
        <v>199</v>
      </c>
      <c r="D171" s="488">
        <v>1</v>
      </c>
      <c r="E171" s="368"/>
      <c r="F171" s="437">
        <f t="shared" si="9"/>
        <v>0</v>
      </c>
    </row>
    <row r="172" spans="1:6" x14ac:dyDescent="0.25">
      <c r="A172" s="367" t="s">
        <v>2176</v>
      </c>
      <c r="B172" s="48" t="s">
        <v>1380</v>
      </c>
      <c r="C172" s="80" t="s">
        <v>199</v>
      </c>
      <c r="D172" s="488">
        <v>1</v>
      </c>
      <c r="E172" s="368"/>
      <c r="F172" s="437">
        <f t="shared" si="9"/>
        <v>0</v>
      </c>
    </row>
    <row r="173" spans="1:6" x14ac:dyDescent="0.25">
      <c r="A173" s="367" t="s">
        <v>2177</v>
      </c>
      <c r="B173" s="48" t="s">
        <v>1381</v>
      </c>
      <c r="C173" s="80" t="s">
        <v>1369</v>
      </c>
      <c r="D173" s="488">
        <v>1</v>
      </c>
      <c r="E173" s="368"/>
      <c r="F173" s="437">
        <f t="shared" si="9"/>
        <v>0</v>
      </c>
    </row>
    <row r="174" spans="1:6" x14ac:dyDescent="0.25">
      <c r="A174" s="367" t="s">
        <v>2178</v>
      </c>
      <c r="B174" s="48" t="s">
        <v>1382</v>
      </c>
      <c r="C174" s="80" t="s">
        <v>1369</v>
      </c>
      <c r="D174" s="488">
        <v>1</v>
      </c>
      <c r="E174" s="368"/>
      <c r="F174" s="437">
        <f t="shared" si="9"/>
        <v>0</v>
      </c>
    </row>
    <row r="175" spans="1:6" ht="63.75" x14ac:dyDescent="0.25">
      <c r="A175" s="367" t="s">
        <v>2179</v>
      </c>
      <c r="B175" s="48" t="s">
        <v>1383</v>
      </c>
      <c r="C175" s="80" t="s">
        <v>1369</v>
      </c>
      <c r="D175" s="488">
        <v>1</v>
      </c>
      <c r="E175" s="368"/>
      <c r="F175" s="437">
        <f t="shared" si="9"/>
        <v>0</v>
      </c>
    </row>
    <row r="176" spans="1:6" ht="25.5" x14ac:dyDescent="0.25">
      <c r="A176" s="367" t="s">
        <v>2180</v>
      </c>
      <c r="B176" s="48" t="s">
        <v>1384</v>
      </c>
      <c r="C176" s="80" t="s">
        <v>1369</v>
      </c>
      <c r="D176" s="488">
        <v>1</v>
      </c>
      <c r="E176" s="368"/>
      <c r="F176" s="437">
        <f t="shared" si="9"/>
        <v>0</v>
      </c>
    </row>
    <row r="177" spans="1:6" ht="63.75" x14ac:dyDescent="0.25">
      <c r="A177" s="367" t="s">
        <v>2181</v>
      </c>
      <c r="B177" s="48" t="s">
        <v>1385</v>
      </c>
      <c r="C177" s="80" t="s">
        <v>1369</v>
      </c>
      <c r="D177" s="488">
        <v>1</v>
      </c>
      <c r="E177" s="368"/>
      <c r="F177" s="437">
        <f t="shared" si="9"/>
        <v>0</v>
      </c>
    </row>
    <row r="178" spans="1:6" ht="25.5" x14ac:dyDescent="0.25">
      <c r="A178" s="367" t="s">
        <v>2182</v>
      </c>
      <c r="B178" s="48" t="s">
        <v>1386</v>
      </c>
      <c r="C178" s="80" t="s">
        <v>1369</v>
      </c>
      <c r="D178" s="488">
        <v>1</v>
      </c>
      <c r="E178" s="368"/>
      <c r="F178" s="437">
        <f t="shared" si="9"/>
        <v>0</v>
      </c>
    </row>
    <row r="179" spans="1:6" ht="38.25" x14ac:dyDescent="0.25">
      <c r="A179" s="367" t="s">
        <v>2183</v>
      </c>
      <c r="B179" s="48" t="s">
        <v>1387</v>
      </c>
      <c r="C179" s="80" t="s">
        <v>1369</v>
      </c>
      <c r="D179" s="488">
        <v>1</v>
      </c>
      <c r="E179" s="368"/>
      <c r="F179" s="437">
        <f t="shared" si="9"/>
        <v>0</v>
      </c>
    </row>
    <row r="180" spans="1:6" ht="25.5" x14ac:dyDescent="0.25">
      <c r="A180" s="367" t="s">
        <v>2184</v>
      </c>
      <c r="B180" s="48" t="s">
        <v>1388</v>
      </c>
      <c r="C180" s="80" t="s">
        <v>1369</v>
      </c>
      <c r="D180" s="488">
        <v>1</v>
      </c>
      <c r="E180" s="368"/>
      <c r="F180" s="437">
        <f t="shared" si="9"/>
        <v>0</v>
      </c>
    </row>
    <row r="181" spans="1:6" x14ac:dyDescent="0.25">
      <c r="A181" s="367" t="s">
        <v>2185</v>
      </c>
      <c r="B181" s="48" t="s">
        <v>1389</v>
      </c>
      <c r="C181" s="80" t="s">
        <v>1369</v>
      </c>
      <c r="D181" s="488">
        <v>1</v>
      </c>
      <c r="E181" s="368"/>
      <c r="F181" s="437">
        <f t="shared" si="9"/>
        <v>0</v>
      </c>
    </row>
    <row r="182" spans="1:6" x14ac:dyDescent="0.25">
      <c r="A182" s="367" t="s">
        <v>2186</v>
      </c>
      <c r="B182" s="48" t="s">
        <v>1390</v>
      </c>
      <c r="C182" s="80" t="s">
        <v>1369</v>
      </c>
      <c r="D182" s="488">
        <v>1</v>
      </c>
      <c r="E182" s="368"/>
      <c r="F182" s="437">
        <f t="shared" si="9"/>
        <v>0</v>
      </c>
    </row>
    <row r="183" spans="1:6" x14ac:dyDescent="0.25">
      <c r="A183" s="37" t="s">
        <v>1925</v>
      </c>
      <c r="B183" s="733" t="s">
        <v>1433</v>
      </c>
      <c r="C183" s="734"/>
      <c r="D183" s="734"/>
      <c r="E183" s="735"/>
      <c r="F183" s="371">
        <f>SUM(F161:F182)</f>
        <v>0</v>
      </c>
    </row>
    <row r="185" spans="1:6" x14ac:dyDescent="0.25">
      <c r="A185" s="41" t="s">
        <v>1926</v>
      </c>
      <c r="B185" s="732" t="s">
        <v>1410</v>
      </c>
      <c r="C185" s="732"/>
      <c r="D185" s="732"/>
      <c r="E185" s="732"/>
      <c r="F185" s="732"/>
    </row>
    <row r="186" spans="1:6" x14ac:dyDescent="0.25">
      <c r="A186" s="367"/>
      <c r="B186" s="48" t="s">
        <v>1367</v>
      </c>
      <c r="C186" s="436"/>
      <c r="D186" s="434"/>
      <c r="E186" s="368"/>
      <c r="F186" s="369"/>
    </row>
    <row r="187" spans="1:6" ht="38.25" x14ac:dyDescent="0.25">
      <c r="A187" s="367" t="s">
        <v>2187</v>
      </c>
      <c r="B187" s="48" t="s">
        <v>1368</v>
      </c>
      <c r="C187" s="80" t="s">
        <v>1369</v>
      </c>
      <c r="D187" s="488">
        <v>1</v>
      </c>
      <c r="E187" s="370"/>
      <c r="F187" s="437">
        <f>D187*E187</f>
        <v>0</v>
      </c>
    </row>
    <row r="188" spans="1:6" ht="38.25" x14ac:dyDescent="0.25">
      <c r="A188" s="367" t="s">
        <v>2188</v>
      </c>
      <c r="B188" s="48" t="s">
        <v>1411</v>
      </c>
      <c r="C188" s="80" t="s">
        <v>1369</v>
      </c>
      <c r="D188" s="488">
        <v>1</v>
      </c>
      <c r="E188" s="370"/>
      <c r="F188" s="437">
        <f t="shared" ref="F188:F208" si="10">D188*E188</f>
        <v>0</v>
      </c>
    </row>
    <row r="189" spans="1:6" ht="38.25" x14ac:dyDescent="0.25">
      <c r="A189" s="367" t="s">
        <v>2189</v>
      </c>
      <c r="B189" s="48" t="s">
        <v>1371</v>
      </c>
      <c r="C189" s="80" t="s">
        <v>1369</v>
      </c>
      <c r="D189" s="488">
        <v>1</v>
      </c>
      <c r="E189" s="368"/>
      <c r="F189" s="437">
        <f t="shared" si="10"/>
        <v>0</v>
      </c>
    </row>
    <row r="190" spans="1:6" ht="25.5" x14ac:dyDescent="0.25">
      <c r="A190" s="367" t="s">
        <v>2190</v>
      </c>
      <c r="B190" s="48" t="s">
        <v>1372</v>
      </c>
      <c r="C190" s="80" t="s">
        <v>199</v>
      </c>
      <c r="D190" s="488">
        <v>1</v>
      </c>
      <c r="E190" s="368"/>
      <c r="F190" s="437">
        <f t="shared" si="10"/>
        <v>0</v>
      </c>
    </row>
    <row r="191" spans="1:6" x14ac:dyDescent="0.25">
      <c r="A191" s="367" t="s">
        <v>2191</v>
      </c>
      <c r="B191" s="48" t="s">
        <v>1373</v>
      </c>
      <c r="C191" s="80" t="s">
        <v>199</v>
      </c>
      <c r="D191" s="488">
        <v>2</v>
      </c>
      <c r="E191" s="368"/>
      <c r="F191" s="437">
        <f t="shared" si="10"/>
        <v>0</v>
      </c>
    </row>
    <row r="192" spans="1:6" ht="25.5" x14ac:dyDescent="0.25">
      <c r="A192" s="367" t="s">
        <v>2192</v>
      </c>
      <c r="B192" s="48" t="s">
        <v>1374</v>
      </c>
      <c r="C192" s="80" t="s">
        <v>199</v>
      </c>
      <c r="D192" s="488">
        <v>1</v>
      </c>
      <c r="E192" s="368"/>
      <c r="F192" s="437">
        <f t="shared" si="10"/>
        <v>0</v>
      </c>
    </row>
    <row r="193" spans="1:6" x14ac:dyDescent="0.25">
      <c r="A193" s="367" t="s">
        <v>2193</v>
      </c>
      <c r="B193" s="48" t="s">
        <v>1375</v>
      </c>
      <c r="C193" s="80" t="s">
        <v>199</v>
      </c>
      <c r="D193" s="488">
        <v>1</v>
      </c>
      <c r="E193" s="368"/>
      <c r="F193" s="437">
        <f t="shared" si="10"/>
        <v>0</v>
      </c>
    </row>
    <row r="194" spans="1:6" x14ac:dyDescent="0.25">
      <c r="A194" s="367" t="s">
        <v>2194</v>
      </c>
      <c r="B194" s="48" t="s">
        <v>1376</v>
      </c>
      <c r="C194" s="80" t="s">
        <v>1369</v>
      </c>
      <c r="D194" s="488">
        <v>1</v>
      </c>
      <c r="E194" s="368"/>
      <c r="F194" s="437">
        <f t="shared" si="10"/>
        <v>0</v>
      </c>
    </row>
    <row r="195" spans="1:6" ht="25.5" x14ac:dyDescent="0.25">
      <c r="A195" s="367" t="s">
        <v>2195</v>
      </c>
      <c r="B195" s="48" t="s">
        <v>1377</v>
      </c>
      <c r="C195" s="80" t="s">
        <v>199</v>
      </c>
      <c r="D195" s="488">
        <v>1</v>
      </c>
      <c r="E195" s="368"/>
      <c r="F195" s="437">
        <f t="shared" si="10"/>
        <v>0</v>
      </c>
    </row>
    <row r="196" spans="1:6" x14ac:dyDescent="0.25">
      <c r="A196" s="367" t="s">
        <v>2196</v>
      </c>
      <c r="B196" s="48" t="s">
        <v>1378</v>
      </c>
      <c r="C196" s="80" t="s">
        <v>199</v>
      </c>
      <c r="D196" s="488">
        <v>1</v>
      </c>
      <c r="E196" s="368"/>
      <c r="F196" s="437">
        <f t="shared" si="10"/>
        <v>0</v>
      </c>
    </row>
    <row r="197" spans="1:6" ht="25.5" x14ac:dyDescent="0.25">
      <c r="A197" s="367" t="s">
        <v>2197</v>
      </c>
      <c r="B197" s="48" t="s">
        <v>1379</v>
      </c>
      <c r="C197" s="80" t="s">
        <v>199</v>
      </c>
      <c r="D197" s="488">
        <v>1</v>
      </c>
      <c r="E197" s="368"/>
      <c r="F197" s="437">
        <f t="shared" si="10"/>
        <v>0</v>
      </c>
    </row>
    <row r="198" spans="1:6" x14ac:dyDescent="0.25">
      <c r="A198" s="367" t="s">
        <v>2198</v>
      </c>
      <c r="B198" s="48" t="s">
        <v>1380</v>
      </c>
      <c r="C198" s="80" t="s">
        <v>199</v>
      </c>
      <c r="D198" s="488">
        <v>1</v>
      </c>
      <c r="E198" s="368"/>
      <c r="F198" s="437">
        <f t="shared" si="10"/>
        <v>0</v>
      </c>
    </row>
    <row r="199" spans="1:6" x14ac:dyDescent="0.25">
      <c r="A199" s="367" t="s">
        <v>2199</v>
      </c>
      <c r="B199" s="48" t="s">
        <v>1381</v>
      </c>
      <c r="C199" s="80" t="s">
        <v>1369</v>
      </c>
      <c r="D199" s="488">
        <v>1</v>
      </c>
      <c r="E199" s="368"/>
      <c r="F199" s="437">
        <f t="shared" si="10"/>
        <v>0</v>
      </c>
    </row>
    <row r="200" spans="1:6" x14ac:dyDescent="0.25">
      <c r="A200" s="367" t="s">
        <v>2200</v>
      </c>
      <c r="B200" s="48" t="s">
        <v>1382</v>
      </c>
      <c r="C200" s="80" t="s">
        <v>1369</v>
      </c>
      <c r="D200" s="488">
        <v>1</v>
      </c>
      <c r="E200" s="368"/>
      <c r="F200" s="437">
        <f t="shared" si="10"/>
        <v>0</v>
      </c>
    </row>
    <row r="201" spans="1:6" ht="63.75" x14ac:dyDescent="0.25">
      <c r="A201" s="367" t="s">
        <v>2201</v>
      </c>
      <c r="B201" s="48" t="s">
        <v>1383</v>
      </c>
      <c r="C201" s="80" t="s">
        <v>1369</v>
      </c>
      <c r="D201" s="488">
        <v>1</v>
      </c>
      <c r="E201" s="368"/>
      <c r="F201" s="437">
        <f t="shared" si="10"/>
        <v>0</v>
      </c>
    </row>
    <row r="202" spans="1:6" ht="25.5" x14ac:dyDescent="0.25">
      <c r="A202" s="367" t="s">
        <v>2202</v>
      </c>
      <c r="B202" s="48" t="s">
        <v>1384</v>
      </c>
      <c r="C202" s="80" t="s">
        <v>1369</v>
      </c>
      <c r="D202" s="488">
        <v>1</v>
      </c>
      <c r="E202" s="368"/>
      <c r="F202" s="437">
        <f t="shared" si="10"/>
        <v>0</v>
      </c>
    </row>
    <row r="203" spans="1:6" ht="63.75" x14ac:dyDescent="0.25">
      <c r="A203" s="367" t="s">
        <v>2203</v>
      </c>
      <c r="B203" s="48" t="s">
        <v>1402</v>
      </c>
      <c r="C203" s="80" t="s">
        <v>1369</v>
      </c>
      <c r="D203" s="488">
        <v>1</v>
      </c>
      <c r="E203" s="368"/>
      <c r="F203" s="437">
        <f t="shared" si="10"/>
        <v>0</v>
      </c>
    </row>
    <row r="204" spans="1:6" ht="25.5" x14ac:dyDescent="0.25">
      <c r="A204" s="367" t="s">
        <v>2204</v>
      </c>
      <c r="B204" s="48" t="s">
        <v>1403</v>
      </c>
      <c r="C204" s="80" t="s">
        <v>1369</v>
      </c>
      <c r="D204" s="488">
        <v>1</v>
      </c>
      <c r="E204" s="368"/>
      <c r="F204" s="437">
        <f t="shared" si="10"/>
        <v>0</v>
      </c>
    </row>
    <row r="205" spans="1:6" ht="38.25" x14ac:dyDescent="0.25">
      <c r="A205" s="367" t="s">
        <v>2205</v>
      </c>
      <c r="B205" s="48" t="s">
        <v>1404</v>
      </c>
      <c r="C205" s="80" t="s">
        <v>1369</v>
      </c>
      <c r="D205" s="488">
        <v>1</v>
      </c>
      <c r="E205" s="368"/>
      <c r="F205" s="437">
        <f t="shared" si="10"/>
        <v>0</v>
      </c>
    </row>
    <row r="206" spans="1:6" ht="25.5" x14ac:dyDescent="0.25">
      <c r="A206" s="367" t="s">
        <v>2206</v>
      </c>
      <c r="B206" s="48" t="s">
        <v>1405</v>
      </c>
      <c r="C206" s="80" t="s">
        <v>1369</v>
      </c>
      <c r="D206" s="488">
        <v>1</v>
      </c>
      <c r="E206" s="368"/>
      <c r="F206" s="437">
        <f t="shared" si="10"/>
        <v>0</v>
      </c>
    </row>
    <row r="207" spans="1:6" x14ac:dyDescent="0.25">
      <c r="A207" s="367" t="s">
        <v>2207</v>
      </c>
      <c r="B207" s="48" t="s">
        <v>1389</v>
      </c>
      <c r="C207" s="80" t="s">
        <v>1369</v>
      </c>
      <c r="D207" s="488">
        <v>1</v>
      </c>
      <c r="E207" s="368"/>
      <c r="F207" s="437">
        <f t="shared" si="10"/>
        <v>0</v>
      </c>
    </row>
    <row r="208" spans="1:6" x14ac:dyDescent="0.25">
      <c r="A208" s="367" t="s">
        <v>2208</v>
      </c>
      <c r="B208" s="48" t="s">
        <v>1390</v>
      </c>
      <c r="C208" s="80" t="s">
        <v>1369</v>
      </c>
      <c r="D208" s="488">
        <v>1</v>
      </c>
      <c r="E208" s="368"/>
      <c r="F208" s="437">
        <f t="shared" si="10"/>
        <v>0</v>
      </c>
    </row>
    <row r="209" spans="1:6" x14ac:dyDescent="0.25">
      <c r="A209" s="37" t="s">
        <v>1926</v>
      </c>
      <c r="B209" s="733" t="s">
        <v>1434</v>
      </c>
      <c r="C209" s="734"/>
      <c r="D209" s="734"/>
      <c r="E209" s="735"/>
      <c r="F209" s="371">
        <f>SUM(F187:F208)</f>
        <v>0</v>
      </c>
    </row>
    <row r="211" spans="1:6" x14ac:dyDescent="0.25">
      <c r="A211" s="41" t="s">
        <v>1927</v>
      </c>
      <c r="B211" s="732" t="s">
        <v>1412</v>
      </c>
      <c r="C211" s="732"/>
      <c r="D211" s="732"/>
      <c r="E211" s="732"/>
      <c r="F211" s="732"/>
    </row>
    <row r="212" spans="1:6" x14ac:dyDescent="0.25">
      <c r="A212" s="367"/>
      <c r="B212" s="48" t="s">
        <v>1367</v>
      </c>
      <c r="C212" s="436"/>
      <c r="D212" s="434"/>
      <c r="E212" s="368"/>
      <c r="F212" s="369"/>
    </row>
    <row r="213" spans="1:6" ht="38.25" x14ac:dyDescent="0.25">
      <c r="A213" s="367" t="s">
        <v>2209</v>
      </c>
      <c r="B213" s="48" t="s">
        <v>1368</v>
      </c>
      <c r="C213" s="80" t="s">
        <v>1369</v>
      </c>
      <c r="D213" s="488">
        <v>1</v>
      </c>
      <c r="E213" s="370"/>
      <c r="F213" s="437">
        <f>D213*E213</f>
        <v>0</v>
      </c>
    </row>
    <row r="214" spans="1:6" ht="38.25" x14ac:dyDescent="0.25">
      <c r="A214" s="367" t="s">
        <v>2210</v>
      </c>
      <c r="B214" s="48" t="s">
        <v>1413</v>
      </c>
      <c r="C214" s="80" t="s">
        <v>1369</v>
      </c>
      <c r="D214" s="488">
        <v>1</v>
      </c>
      <c r="E214" s="370"/>
      <c r="F214" s="437">
        <f t="shared" ref="F214:F234" si="11">D214*E214</f>
        <v>0</v>
      </c>
    </row>
    <row r="215" spans="1:6" ht="38.25" x14ac:dyDescent="0.25">
      <c r="A215" s="367" t="s">
        <v>2211</v>
      </c>
      <c r="B215" s="48" t="s">
        <v>1371</v>
      </c>
      <c r="C215" s="80" t="s">
        <v>1369</v>
      </c>
      <c r="D215" s="488">
        <v>1</v>
      </c>
      <c r="E215" s="368"/>
      <c r="F215" s="437">
        <f t="shared" si="11"/>
        <v>0</v>
      </c>
    </row>
    <row r="216" spans="1:6" ht="25.5" x14ac:dyDescent="0.25">
      <c r="A216" s="367" t="s">
        <v>2212</v>
      </c>
      <c r="B216" s="48" t="s">
        <v>1372</v>
      </c>
      <c r="C216" s="80" t="s">
        <v>199</v>
      </c>
      <c r="D216" s="488">
        <v>1</v>
      </c>
      <c r="E216" s="368"/>
      <c r="F216" s="437">
        <f t="shared" si="11"/>
        <v>0</v>
      </c>
    </row>
    <row r="217" spans="1:6" x14ac:dyDescent="0.25">
      <c r="A217" s="367" t="s">
        <v>2213</v>
      </c>
      <c r="B217" s="48" t="s">
        <v>1373</v>
      </c>
      <c r="C217" s="80" t="s">
        <v>199</v>
      </c>
      <c r="D217" s="488">
        <v>2</v>
      </c>
      <c r="E217" s="368"/>
      <c r="F217" s="437">
        <f t="shared" si="11"/>
        <v>0</v>
      </c>
    </row>
    <row r="218" spans="1:6" ht="25.5" x14ac:dyDescent="0.25">
      <c r="A218" s="367" t="s">
        <v>2214</v>
      </c>
      <c r="B218" s="48" t="s">
        <v>1374</v>
      </c>
      <c r="C218" s="80" t="s">
        <v>199</v>
      </c>
      <c r="D218" s="488">
        <v>1</v>
      </c>
      <c r="E218" s="368"/>
      <c r="F218" s="437">
        <f t="shared" si="11"/>
        <v>0</v>
      </c>
    </row>
    <row r="219" spans="1:6" x14ac:dyDescent="0.25">
      <c r="A219" s="367" t="s">
        <v>2215</v>
      </c>
      <c r="B219" s="48" t="s">
        <v>1375</v>
      </c>
      <c r="C219" s="80" t="s">
        <v>199</v>
      </c>
      <c r="D219" s="488">
        <v>1</v>
      </c>
      <c r="E219" s="368"/>
      <c r="F219" s="437">
        <f t="shared" si="11"/>
        <v>0</v>
      </c>
    </row>
    <row r="220" spans="1:6" x14ac:dyDescent="0.25">
      <c r="A220" s="367" t="s">
        <v>2216</v>
      </c>
      <c r="B220" s="48" t="s">
        <v>1376</v>
      </c>
      <c r="C220" s="80" t="s">
        <v>1369</v>
      </c>
      <c r="D220" s="488">
        <v>1</v>
      </c>
      <c r="E220" s="368"/>
      <c r="F220" s="437">
        <f t="shared" si="11"/>
        <v>0</v>
      </c>
    </row>
    <row r="221" spans="1:6" ht="25.5" x14ac:dyDescent="0.25">
      <c r="A221" s="367" t="s">
        <v>2217</v>
      </c>
      <c r="B221" s="48" t="s">
        <v>1377</v>
      </c>
      <c r="C221" s="80" t="s">
        <v>199</v>
      </c>
      <c r="D221" s="488">
        <v>1</v>
      </c>
      <c r="E221" s="368"/>
      <c r="F221" s="437">
        <f t="shared" si="11"/>
        <v>0</v>
      </c>
    </row>
    <row r="222" spans="1:6" x14ac:dyDescent="0.25">
      <c r="A222" s="367" t="s">
        <v>2218</v>
      </c>
      <c r="B222" s="48" t="s">
        <v>1378</v>
      </c>
      <c r="C222" s="80" t="s">
        <v>199</v>
      </c>
      <c r="D222" s="488">
        <v>1</v>
      </c>
      <c r="E222" s="368"/>
      <c r="F222" s="437">
        <f t="shared" si="11"/>
        <v>0</v>
      </c>
    </row>
    <row r="223" spans="1:6" ht="25.5" x14ac:dyDescent="0.25">
      <c r="A223" s="367" t="s">
        <v>2219</v>
      </c>
      <c r="B223" s="48" t="s">
        <v>1379</v>
      </c>
      <c r="C223" s="80" t="s">
        <v>199</v>
      </c>
      <c r="D223" s="488">
        <v>1</v>
      </c>
      <c r="E223" s="368"/>
      <c r="F223" s="437">
        <f t="shared" si="11"/>
        <v>0</v>
      </c>
    </row>
    <row r="224" spans="1:6" x14ac:dyDescent="0.25">
      <c r="A224" s="367" t="s">
        <v>2220</v>
      </c>
      <c r="B224" s="48" t="s">
        <v>1380</v>
      </c>
      <c r="C224" s="80" t="s">
        <v>199</v>
      </c>
      <c r="D224" s="488">
        <v>1</v>
      </c>
      <c r="E224" s="368"/>
      <c r="F224" s="437">
        <f t="shared" si="11"/>
        <v>0</v>
      </c>
    </row>
    <row r="225" spans="1:6" x14ac:dyDescent="0.25">
      <c r="A225" s="367" t="s">
        <v>2221</v>
      </c>
      <c r="B225" s="48" t="s">
        <v>1381</v>
      </c>
      <c r="C225" s="80" t="s">
        <v>1369</v>
      </c>
      <c r="D225" s="488">
        <v>1</v>
      </c>
      <c r="E225" s="368"/>
      <c r="F225" s="437">
        <f t="shared" si="11"/>
        <v>0</v>
      </c>
    </row>
    <row r="226" spans="1:6" x14ac:dyDescent="0.25">
      <c r="A226" s="367" t="s">
        <v>2222</v>
      </c>
      <c r="B226" s="48" t="s">
        <v>1382</v>
      </c>
      <c r="C226" s="80" t="s">
        <v>1369</v>
      </c>
      <c r="D226" s="488">
        <v>1</v>
      </c>
      <c r="E226" s="368"/>
      <c r="F226" s="437">
        <f t="shared" si="11"/>
        <v>0</v>
      </c>
    </row>
    <row r="227" spans="1:6" ht="63.75" x14ac:dyDescent="0.25">
      <c r="A227" s="367" t="s">
        <v>2223</v>
      </c>
      <c r="B227" s="48" t="s">
        <v>1383</v>
      </c>
      <c r="C227" s="80" t="s">
        <v>1369</v>
      </c>
      <c r="D227" s="488">
        <v>1</v>
      </c>
      <c r="E227" s="368"/>
      <c r="F227" s="437">
        <f t="shared" si="11"/>
        <v>0</v>
      </c>
    </row>
    <row r="228" spans="1:6" ht="25.5" x14ac:dyDescent="0.25">
      <c r="A228" s="367" t="s">
        <v>2224</v>
      </c>
      <c r="B228" s="48" t="s">
        <v>1384</v>
      </c>
      <c r="C228" s="80" t="s">
        <v>1369</v>
      </c>
      <c r="D228" s="488">
        <v>1</v>
      </c>
      <c r="E228" s="368"/>
      <c r="F228" s="437">
        <f t="shared" si="11"/>
        <v>0</v>
      </c>
    </row>
    <row r="229" spans="1:6" ht="63.75" x14ac:dyDescent="0.25">
      <c r="A229" s="367" t="s">
        <v>2225</v>
      </c>
      <c r="B229" s="48" t="s">
        <v>1402</v>
      </c>
      <c r="C229" s="80" t="s">
        <v>1369</v>
      </c>
      <c r="D229" s="488">
        <v>1</v>
      </c>
      <c r="E229" s="368"/>
      <c r="F229" s="437">
        <f t="shared" si="11"/>
        <v>0</v>
      </c>
    </row>
    <row r="230" spans="1:6" ht="25.5" x14ac:dyDescent="0.25">
      <c r="A230" s="367" t="s">
        <v>2226</v>
      </c>
      <c r="B230" s="48" t="s">
        <v>1403</v>
      </c>
      <c r="C230" s="80" t="s">
        <v>1369</v>
      </c>
      <c r="D230" s="488">
        <v>1</v>
      </c>
      <c r="E230" s="368"/>
      <c r="F230" s="437">
        <f t="shared" si="11"/>
        <v>0</v>
      </c>
    </row>
    <row r="231" spans="1:6" ht="38.25" x14ac:dyDescent="0.25">
      <c r="A231" s="367" t="s">
        <v>2227</v>
      </c>
      <c r="B231" s="48" t="s">
        <v>1404</v>
      </c>
      <c r="C231" s="80" t="s">
        <v>1369</v>
      </c>
      <c r="D231" s="488">
        <v>1</v>
      </c>
      <c r="E231" s="368"/>
      <c r="F231" s="437">
        <f t="shared" si="11"/>
        <v>0</v>
      </c>
    </row>
    <row r="232" spans="1:6" ht="25.5" x14ac:dyDescent="0.25">
      <c r="A232" s="367" t="s">
        <v>2228</v>
      </c>
      <c r="B232" s="48" t="s">
        <v>1405</v>
      </c>
      <c r="C232" s="80" t="s">
        <v>1369</v>
      </c>
      <c r="D232" s="488">
        <v>1</v>
      </c>
      <c r="E232" s="368"/>
      <c r="F232" s="437">
        <f t="shared" si="11"/>
        <v>0</v>
      </c>
    </row>
    <row r="233" spans="1:6" x14ac:dyDescent="0.25">
      <c r="A233" s="367" t="s">
        <v>2229</v>
      </c>
      <c r="B233" s="48" t="s">
        <v>1389</v>
      </c>
      <c r="C233" s="80" t="s">
        <v>1369</v>
      </c>
      <c r="D233" s="488">
        <v>1</v>
      </c>
      <c r="E233" s="368"/>
      <c r="F233" s="437">
        <f t="shared" si="11"/>
        <v>0</v>
      </c>
    </row>
    <row r="234" spans="1:6" x14ac:dyDescent="0.25">
      <c r="A234" s="367" t="s">
        <v>2230</v>
      </c>
      <c r="B234" s="48" t="s">
        <v>1390</v>
      </c>
      <c r="C234" s="80" t="s">
        <v>1369</v>
      </c>
      <c r="D234" s="488">
        <v>1</v>
      </c>
      <c r="E234" s="368"/>
      <c r="F234" s="437">
        <f t="shared" si="11"/>
        <v>0</v>
      </c>
    </row>
    <row r="235" spans="1:6" x14ac:dyDescent="0.25">
      <c r="A235" s="37" t="s">
        <v>1927</v>
      </c>
      <c r="B235" s="733" t="s">
        <v>1435</v>
      </c>
      <c r="C235" s="734"/>
      <c r="D235" s="734"/>
      <c r="E235" s="735"/>
      <c r="F235" s="371">
        <f>SUM(F213:F234)</f>
        <v>0</v>
      </c>
    </row>
    <row r="237" spans="1:6" x14ac:dyDescent="0.25">
      <c r="A237" s="41" t="s">
        <v>1928</v>
      </c>
      <c r="B237" s="732" t="s">
        <v>1414</v>
      </c>
      <c r="C237" s="732"/>
      <c r="D237" s="732"/>
      <c r="E237" s="732"/>
      <c r="F237" s="732"/>
    </row>
    <row r="238" spans="1:6" x14ac:dyDescent="0.25">
      <c r="A238" s="367"/>
      <c r="B238" s="48" t="s">
        <v>1367</v>
      </c>
      <c r="C238" s="436"/>
      <c r="D238" s="434"/>
      <c r="E238" s="368"/>
      <c r="F238" s="369"/>
    </row>
    <row r="239" spans="1:6" ht="38.25" x14ac:dyDescent="0.25">
      <c r="A239" s="367" t="s">
        <v>2231</v>
      </c>
      <c r="B239" s="48" t="s">
        <v>1368</v>
      </c>
      <c r="C239" s="80" t="s">
        <v>1369</v>
      </c>
      <c r="D239" s="488">
        <v>1</v>
      </c>
      <c r="E239" s="370"/>
      <c r="F239" s="437">
        <f>D239*E239</f>
        <v>0</v>
      </c>
    </row>
    <row r="240" spans="1:6" ht="25.5" x14ac:dyDescent="0.25">
      <c r="A240" s="367" t="s">
        <v>2232</v>
      </c>
      <c r="B240" s="48" t="s">
        <v>1415</v>
      </c>
      <c r="C240" s="80" t="s">
        <v>1369</v>
      </c>
      <c r="D240" s="488">
        <v>1</v>
      </c>
      <c r="E240" s="370"/>
      <c r="F240" s="437">
        <f t="shared" ref="F240:F260" si="12">D240*E240</f>
        <v>0</v>
      </c>
    </row>
    <row r="241" spans="1:6" ht="38.25" x14ac:dyDescent="0.25">
      <c r="A241" s="367" t="s">
        <v>2233</v>
      </c>
      <c r="B241" s="48" t="s">
        <v>1371</v>
      </c>
      <c r="C241" s="80" t="s">
        <v>1369</v>
      </c>
      <c r="D241" s="488">
        <v>1</v>
      </c>
      <c r="E241" s="368"/>
      <c r="F241" s="437">
        <f t="shared" si="12"/>
        <v>0</v>
      </c>
    </row>
    <row r="242" spans="1:6" ht="25.5" x14ac:dyDescent="0.25">
      <c r="A242" s="367" t="s">
        <v>2234</v>
      </c>
      <c r="B242" s="48" t="s">
        <v>1372</v>
      </c>
      <c r="C242" s="80" t="s">
        <v>199</v>
      </c>
      <c r="D242" s="488">
        <v>1</v>
      </c>
      <c r="E242" s="368"/>
      <c r="F242" s="437">
        <f t="shared" si="12"/>
        <v>0</v>
      </c>
    </row>
    <row r="243" spans="1:6" x14ac:dyDescent="0.25">
      <c r="A243" s="367" t="s">
        <v>2235</v>
      </c>
      <c r="B243" s="48" t="s">
        <v>1373</v>
      </c>
      <c r="C243" s="80" t="s">
        <v>199</v>
      </c>
      <c r="D243" s="488">
        <v>2</v>
      </c>
      <c r="E243" s="368"/>
      <c r="F243" s="437">
        <f t="shared" si="12"/>
        <v>0</v>
      </c>
    </row>
    <row r="244" spans="1:6" ht="25.5" x14ac:dyDescent="0.25">
      <c r="A244" s="367" t="s">
        <v>2236</v>
      </c>
      <c r="B244" s="48" t="s">
        <v>1374</v>
      </c>
      <c r="C244" s="80" t="s">
        <v>199</v>
      </c>
      <c r="D244" s="488">
        <v>1</v>
      </c>
      <c r="E244" s="368"/>
      <c r="F244" s="437">
        <f t="shared" si="12"/>
        <v>0</v>
      </c>
    </row>
    <row r="245" spans="1:6" x14ac:dyDescent="0.25">
      <c r="A245" s="367" t="s">
        <v>2237</v>
      </c>
      <c r="B245" s="48" t="s">
        <v>1375</v>
      </c>
      <c r="C245" s="80" t="s">
        <v>199</v>
      </c>
      <c r="D245" s="488">
        <v>1</v>
      </c>
      <c r="E245" s="368"/>
      <c r="F245" s="437">
        <f t="shared" si="12"/>
        <v>0</v>
      </c>
    </row>
    <row r="246" spans="1:6" x14ac:dyDescent="0.25">
      <c r="A246" s="367" t="s">
        <v>2238</v>
      </c>
      <c r="B246" s="48" t="s">
        <v>1376</v>
      </c>
      <c r="C246" s="80" t="s">
        <v>1369</v>
      </c>
      <c r="D246" s="488">
        <v>1</v>
      </c>
      <c r="E246" s="368"/>
      <c r="F246" s="437">
        <f t="shared" si="12"/>
        <v>0</v>
      </c>
    </row>
    <row r="247" spans="1:6" ht="25.5" x14ac:dyDescent="0.25">
      <c r="A247" s="367" t="s">
        <v>2239</v>
      </c>
      <c r="B247" s="48" t="s">
        <v>1377</v>
      </c>
      <c r="C247" s="80" t="s">
        <v>199</v>
      </c>
      <c r="D247" s="488">
        <v>1</v>
      </c>
      <c r="E247" s="368"/>
      <c r="F247" s="437">
        <f t="shared" si="12"/>
        <v>0</v>
      </c>
    </row>
    <row r="248" spans="1:6" x14ac:dyDescent="0.25">
      <c r="A248" s="367" t="s">
        <v>2240</v>
      </c>
      <c r="B248" s="48" t="s">
        <v>1378</v>
      </c>
      <c r="C248" s="80" t="s">
        <v>199</v>
      </c>
      <c r="D248" s="488">
        <v>1</v>
      </c>
      <c r="E248" s="368"/>
      <c r="F248" s="437">
        <f t="shared" si="12"/>
        <v>0</v>
      </c>
    </row>
    <row r="249" spans="1:6" ht="25.5" x14ac:dyDescent="0.25">
      <c r="A249" s="367" t="s">
        <v>2241</v>
      </c>
      <c r="B249" s="48" t="s">
        <v>1379</v>
      </c>
      <c r="C249" s="80" t="s">
        <v>199</v>
      </c>
      <c r="D249" s="488">
        <v>1</v>
      </c>
      <c r="E249" s="368"/>
      <c r="F249" s="437">
        <f t="shared" si="12"/>
        <v>0</v>
      </c>
    </row>
    <row r="250" spans="1:6" x14ac:dyDescent="0.25">
      <c r="A250" s="367" t="s">
        <v>2242</v>
      </c>
      <c r="B250" s="48" t="s">
        <v>1380</v>
      </c>
      <c r="C250" s="80" t="s">
        <v>199</v>
      </c>
      <c r="D250" s="488">
        <v>1</v>
      </c>
      <c r="E250" s="368"/>
      <c r="F250" s="437">
        <f t="shared" si="12"/>
        <v>0</v>
      </c>
    </row>
    <row r="251" spans="1:6" x14ac:dyDescent="0.25">
      <c r="A251" s="367" t="s">
        <v>2243</v>
      </c>
      <c r="B251" s="48" t="s">
        <v>1381</v>
      </c>
      <c r="C251" s="80" t="s">
        <v>1369</v>
      </c>
      <c r="D251" s="488">
        <v>1</v>
      </c>
      <c r="E251" s="368"/>
      <c r="F251" s="437">
        <f t="shared" si="12"/>
        <v>0</v>
      </c>
    </row>
    <row r="252" spans="1:6" x14ac:dyDescent="0.25">
      <c r="A252" s="367" t="s">
        <v>2244</v>
      </c>
      <c r="B252" s="48" t="s">
        <v>1382</v>
      </c>
      <c r="C252" s="80" t="s">
        <v>1369</v>
      </c>
      <c r="D252" s="488">
        <v>1</v>
      </c>
      <c r="E252" s="368"/>
      <c r="F252" s="437">
        <f t="shared" si="12"/>
        <v>0</v>
      </c>
    </row>
    <row r="253" spans="1:6" ht="63.75" x14ac:dyDescent="0.25">
      <c r="A253" s="367" t="s">
        <v>2245</v>
      </c>
      <c r="B253" s="48" t="s">
        <v>1383</v>
      </c>
      <c r="C253" s="80" t="s">
        <v>1369</v>
      </c>
      <c r="D253" s="488">
        <v>1</v>
      </c>
      <c r="E253" s="368"/>
      <c r="F253" s="437">
        <f t="shared" si="12"/>
        <v>0</v>
      </c>
    </row>
    <row r="254" spans="1:6" ht="25.5" x14ac:dyDescent="0.25">
      <c r="A254" s="367" t="s">
        <v>2246</v>
      </c>
      <c r="B254" s="48" t="s">
        <v>1384</v>
      </c>
      <c r="C254" s="80" t="s">
        <v>1369</v>
      </c>
      <c r="D254" s="488">
        <v>1</v>
      </c>
      <c r="E254" s="368"/>
      <c r="F254" s="437">
        <f t="shared" si="12"/>
        <v>0</v>
      </c>
    </row>
    <row r="255" spans="1:6" ht="63.75" x14ac:dyDescent="0.25">
      <c r="A255" s="367" t="s">
        <v>2247</v>
      </c>
      <c r="B255" s="48" t="s">
        <v>1416</v>
      </c>
      <c r="C255" s="80" t="s">
        <v>1369</v>
      </c>
      <c r="D255" s="488">
        <v>1</v>
      </c>
      <c r="E255" s="368"/>
      <c r="F255" s="437">
        <f t="shared" si="12"/>
        <v>0</v>
      </c>
    </row>
    <row r="256" spans="1:6" ht="25.5" x14ac:dyDescent="0.25">
      <c r="A256" s="367" t="s">
        <v>2248</v>
      </c>
      <c r="B256" s="48" t="s">
        <v>1417</v>
      </c>
      <c r="C256" s="80" t="s">
        <v>1369</v>
      </c>
      <c r="D256" s="488">
        <v>1</v>
      </c>
      <c r="E256" s="368"/>
      <c r="F256" s="437">
        <f t="shared" si="12"/>
        <v>0</v>
      </c>
    </row>
    <row r="257" spans="1:6" ht="38.25" x14ac:dyDescent="0.25">
      <c r="A257" s="367" t="s">
        <v>2249</v>
      </c>
      <c r="B257" s="48" t="s">
        <v>1418</v>
      </c>
      <c r="C257" s="80" t="s">
        <v>1369</v>
      </c>
      <c r="D257" s="488">
        <v>1</v>
      </c>
      <c r="E257" s="368"/>
      <c r="F257" s="437">
        <f t="shared" si="12"/>
        <v>0</v>
      </c>
    </row>
    <row r="258" spans="1:6" ht="25.5" x14ac:dyDescent="0.25">
      <c r="A258" s="367" t="s">
        <v>2250</v>
      </c>
      <c r="B258" s="48" t="s">
        <v>1419</v>
      </c>
      <c r="C258" s="80" t="s">
        <v>1369</v>
      </c>
      <c r="D258" s="488">
        <v>1</v>
      </c>
      <c r="E258" s="368"/>
      <c r="F258" s="437">
        <f t="shared" si="12"/>
        <v>0</v>
      </c>
    </row>
    <row r="259" spans="1:6" x14ac:dyDescent="0.25">
      <c r="A259" s="367" t="s">
        <v>2251</v>
      </c>
      <c r="B259" s="48" t="s">
        <v>1389</v>
      </c>
      <c r="C259" s="80" t="s">
        <v>1369</v>
      </c>
      <c r="D259" s="488">
        <v>1</v>
      </c>
      <c r="E259" s="368"/>
      <c r="F259" s="437">
        <f t="shared" si="12"/>
        <v>0</v>
      </c>
    </row>
    <row r="260" spans="1:6" x14ac:dyDescent="0.25">
      <c r="A260" s="367" t="s">
        <v>2252</v>
      </c>
      <c r="B260" s="48" t="s">
        <v>1390</v>
      </c>
      <c r="C260" s="80" t="s">
        <v>1369</v>
      </c>
      <c r="D260" s="488">
        <v>1</v>
      </c>
      <c r="E260" s="368"/>
      <c r="F260" s="437">
        <f t="shared" si="12"/>
        <v>0</v>
      </c>
    </row>
    <row r="261" spans="1:6" x14ac:dyDescent="0.25">
      <c r="A261" s="37" t="s">
        <v>1928</v>
      </c>
      <c r="B261" s="733" t="s">
        <v>1436</v>
      </c>
      <c r="C261" s="734"/>
      <c r="D261" s="734"/>
      <c r="E261" s="735"/>
      <c r="F261" s="371">
        <f>SUM(F239:F260)</f>
        <v>0</v>
      </c>
    </row>
    <row r="263" spans="1:6" x14ac:dyDescent="0.25">
      <c r="A263" s="41" t="s">
        <v>1929</v>
      </c>
      <c r="B263" s="732" t="s">
        <v>1420</v>
      </c>
      <c r="C263" s="732"/>
      <c r="D263" s="732"/>
      <c r="E263" s="732"/>
      <c r="F263" s="732"/>
    </row>
    <row r="264" spans="1:6" x14ac:dyDescent="0.25">
      <c r="A264" s="367"/>
      <c r="B264" s="48" t="s">
        <v>1367</v>
      </c>
      <c r="C264" s="436"/>
      <c r="D264" s="434"/>
      <c r="E264" s="368"/>
      <c r="F264" s="369"/>
    </row>
    <row r="265" spans="1:6" ht="38.25" x14ac:dyDescent="0.25">
      <c r="A265" s="367" t="s">
        <v>2253</v>
      </c>
      <c r="B265" s="48" t="s">
        <v>1368</v>
      </c>
      <c r="C265" s="80" t="s">
        <v>1369</v>
      </c>
      <c r="D265" s="488">
        <v>1</v>
      </c>
      <c r="E265" s="370"/>
      <c r="F265" s="437">
        <f>D265*E265</f>
        <v>0</v>
      </c>
    </row>
    <row r="266" spans="1:6" ht="25.5" x14ac:dyDescent="0.25">
      <c r="A266" s="367" t="s">
        <v>2254</v>
      </c>
      <c r="B266" s="48" t="s">
        <v>1415</v>
      </c>
      <c r="C266" s="80" t="s">
        <v>1369</v>
      </c>
      <c r="D266" s="488">
        <v>1</v>
      </c>
      <c r="E266" s="370"/>
      <c r="F266" s="437">
        <f t="shared" ref="F266:F286" si="13">D266*E266</f>
        <v>0</v>
      </c>
    </row>
    <row r="267" spans="1:6" ht="38.25" x14ac:dyDescent="0.25">
      <c r="A267" s="367" t="s">
        <v>2255</v>
      </c>
      <c r="B267" s="48" t="s">
        <v>1371</v>
      </c>
      <c r="C267" s="80" t="s">
        <v>1369</v>
      </c>
      <c r="D267" s="488">
        <v>1</v>
      </c>
      <c r="E267" s="368"/>
      <c r="F267" s="437">
        <f t="shared" si="13"/>
        <v>0</v>
      </c>
    </row>
    <row r="268" spans="1:6" ht="25.5" x14ac:dyDescent="0.25">
      <c r="A268" s="367" t="s">
        <v>2256</v>
      </c>
      <c r="B268" s="48" t="s">
        <v>1372</v>
      </c>
      <c r="C268" s="80" t="s">
        <v>199</v>
      </c>
      <c r="D268" s="488">
        <v>1</v>
      </c>
      <c r="E268" s="368"/>
      <c r="F268" s="437">
        <f t="shared" si="13"/>
        <v>0</v>
      </c>
    </row>
    <row r="269" spans="1:6" x14ac:dyDescent="0.25">
      <c r="A269" s="367" t="s">
        <v>2257</v>
      </c>
      <c r="B269" s="48" t="s">
        <v>1373</v>
      </c>
      <c r="C269" s="80" t="s">
        <v>199</v>
      </c>
      <c r="D269" s="488">
        <v>2</v>
      </c>
      <c r="E269" s="368"/>
      <c r="F269" s="437">
        <f t="shared" si="13"/>
        <v>0</v>
      </c>
    </row>
    <row r="270" spans="1:6" ht="25.5" x14ac:dyDescent="0.25">
      <c r="A270" s="367" t="s">
        <v>2258</v>
      </c>
      <c r="B270" s="48" t="s">
        <v>1374</v>
      </c>
      <c r="C270" s="80" t="s">
        <v>199</v>
      </c>
      <c r="D270" s="488">
        <v>1</v>
      </c>
      <c r="E270" s="368"/>
      <c r="F270" s="437">
        <f t="shared" si="13"/>
        <v>0</v>
      </c>
    </row>
    <row r="271" spans="1:6" x14ac:dyDescent="0.25">
      <c r="A271" s="367" t="s">
        <v>2259</v>
      </c>
      <c r="B271" s="48" t="s">
        <v>1375</v>
      </c>
      <c r="C271" s="80" t="s">
        <v>199</v>
      </c>
      <c r="D271" s="488">
        <v>1</v>
      </c>
      <c r="E271" s="368"/>
      <c r="F271" s="437">
        <f t="shared" si="13"/>
        <v>0</v>
      </c>
    </row>
    <row r="272" spans="1:6" x14ac:dyDescent="0.25">
      <c r="A272" s="367" t="s">
        <v>2260</v>
      </c>
      <c r="B272" s="48" t="s">
        <v>1376</v>
      </c>
      <c r="C272" s="80" t="s">
        <v>1369</v>
      </c>
      <c r="D272" s="488">
        <v>1</v>
      </c>
      <c r="E272" s="368"/>
      <c r="F272" s="437">
        <f t="shared" si="13"/>
        <v>0</v>
      </c>
    </row>
    <row r="273" spans="1:6" ht="25.5" x14ac:dyDescent="0.25">
      <c r="A273" s="367" t="s">
        <v>2261</v>
      </c>
      <c r="B273" s="48" t="s">
        <v>1377</v>
      </c>
      <c r="C273" s="80" t="s">
        <v>199</v>
      </c>
      <c r="D273" s="488">
        <v>1</v>
      </c>
      <c r="E273" s="368"/>
      <c r="F273" s="437">
        <f t="shared" si="13"/>
        <v>0</v>
      </c>
    </row>
    <row r="274" spans="1:6" x14ac:dyDescent="0.25">
      <c r="A274" s="367" t="s">
        <v>2262</v>
      </c>
      <c r="B274" s="48" t="s">
        <v>1378</v>
      </c>
      <c r="C274" s="80" t="s">
        <v>199</v>
      </c>
      <c r="D274" s="488">
        <v>1</v>
      </c>
      <c r="E274" s="368"/>
      <c r="F274" s="437">
        <f t="shared" si="13"/>
        <v>0</v>
      </c>
    </row>
    <row r="275" spans="1:6" ht="25.5" x14ac:dyDescent="0.25">
      <c r="A275" s="367" t="s">
        <v>2263</v>
      </c>
      <c r="B275" s="48" t="s">
        <v>1379</v>
      </c>
      <c r="C275" s="80" t="s">
        <v>199</v>
      </c>
      <c r="D275" s="488">
        <v>1</v>
      </c>
      <c r="E275" s="368"/>
      <c r="F275" s="437">
        <f t="shared" si="13"/>
        <v>0</v>
      </c>
    </row>
    <row r="276" spans="1:6" x14ac:dyDescent="0.25">
      <c r="A276" s="367" t="s">
        <v>2264</v>
      </c>
      <c r="B276" s="48" t="s">
        <v>1380</v>
      </c>
      <c r="C276" s="80" t="s">
        <v>199</v>
      </c>
      <c r="D276" s="488">
        <v>1</v>
      </c>
      <c r="E276" s="368"/>
      <c r="F276" s="437">
        <f t="shared" si="13"/>
        <v>0</v>
      </c>
    </row>
    <row r="277" spans="1:6" x14ac:dyDescent="0.25">
      <c r="A277" s="367" t="s">
        <v>2265</v>
      </c>
      <c r="B277" s="48" t="s">
        <v>1381</v>
      </c>
      <c r="C277" s="80" t="s">
        <v>1369</v>
      </c>
      <c r="D277" s="488">
        <v>1</v>
      </c>
      <c r="E277" s="368"/>
      <c r="F277" s="437">
        <f t="shared" si="13"/>
        <v>0</v>
      </c>
    </row>
    <row r="278" spans="1:6" x14ac:dyDescent="0.25">
      <c r="A278" s="367" t="s">
        <v>2266</v>
      </c>
      <c r="B278" s="48" t="s">
        <v>1382</v>
      </c>
      <c r="C278" s="80" t="s">
        <v>1369</v>
      </c>
      <c r="D278" s="488">
        <v>1</v>
      </c>
      <c r="E278" s="368"/>
      <c r="F278" s="437">
        <f t="shared" si="13"/>
        <v>0</v>
      </c>
    </row>
    <row r="279" spans="1:6" ht="63.75" x14ac:dyDescent="0.25">
      <c r="A279" s="367" t="s">
        <v>2267</v>
      </c>
      <c r="B279" s="48" t="s">
        <v>1383</v>
      </c>
      <c r="C279" s="80" t="s">
        <v>1369</v>
      </c>
      <c r="D279" s="488">
        <v>1</v>
      </c>
      <c r="E279" s="368"/>
      <c r="F279" s="437">
        <f t="shared" si="13"/>
        <v>0</v>
      </c>
    </row>
    <row r="280" spans="1:6" ht="25.5" x14ac:dyDescent="0.25">
      <c r="A280" s="367" t="s">
        <v>2268</v>
      </c>
      <c r="B280" s="48" t="s">
        <v>1384</v>
      </c>
      <c r="C280" s="80" t="s">
        <v>1369</v>
      </c>
      <c r="D280" s="488">
        <v>1</v>
      </c>
      <c r="E280" s="368"/>
      <c r="F280" s="437">
        <f t="shared" si="13"/>
        <v>0</v>
      </c>
    </row>
    <row r="281" spans="1:6" ht="63.75" x14ac:dyDescent="0.25">
      <c r="A281" s="367" t="s">
        <v>2269</v>
      </c>
      <c r="B281" s="48" t="s">
        <v>1416</v>
      </c>
      <c r="C281" s="80" t="s">
        <v>1369</v>
      </c>
      <c r="D281" s="488">
        <v>1</v>
      </c>
      <c r="E281" s="368"/>
      <c r="F281" s="437">
        <f t="shared" si="13"/>
        <v>0</v>
      </c>
    </row>
    <row r="282" spans="1:6" ht="25.5" x14ac:dyDescent="0.25">
      <c r="A282" s="367" t="s">
        <v>2270</v>
      </c>
      <c r="B282" s="48" t="s">
        <v>1417</v>
      </c>
      <c r="C282" s="80" t="s">
        <v>1369</v>
      </c>
      <c r="D282" s="488">
        <v>1</v>
      </c>
      <c r="E282" s="368"/>
      <c r="F282" s="437">
        <f t="shared" si="13"/>
        <v>0</v>
      </c>
    </row>
    <row r="283" spans="1:6" ht="38.25" x14ac:dyDescent="0.25">
      <c r="A283" s="367" t="s">
        <v>2271</v>
      </c>
      <c r="B283" s="48" t="s">
        <v>1418</v>
      </c>
      <c r="C283" s="80" t="s">
        <v>1369</v>
      </c>
      <c r="D283" s="488">
        <v>1</v>
      </c>
      <c r="E283" s="368"/>
      <c r="F283" s="437">
        <f t="shared" si="13"/>
        <v>0</v>
      </c>
    </row>
    <row r="284" spans="1:6" ht="25.5" x14ac:dyDescent="0.25">
      <c r="A284" s="367" t="s">
        <v>2272</v>
      </c>
      <c r="B284" s="48" t="s">
        <v>1419</v>
      </c>
      <c r="C284" s="80" t="s">
        <v>1369</v>
      </c>
      <c r="D284" s="488">
        <v>1</v>
      </c>
      <c r="E284" s="368"/>
      <c r="F284" s="437">
        <f t="shared" si="13"/>
        <v>0</v>
      </c>
    </row>
    <row r="285" spans="1:6" x14ac:dyDescent="0.25">
      <c r="A285" s="367" t="s">
        <v>2273</v>
      </c>
      <c r="B285" s="48" t="s">
        <v>1389</v>
      </c>
      <c r="C285" s="80" t="s">
        <v>1369</v>
      </c>
      <c r="D285" s="488">
        <v>1</v>
      </c>
      <c r="E285" s="368"/>
      <c r="F285" s="437">
        <f t="shared" si="13"/>
        <v>0</v>
      </c>
    </row>
    <row r="286" spans="1:6" x14ac:dyDescent="0.25">
      <c r="A286" s="367" t="s">
        <v>2274</v>
      </c>
      <c r="B286" s="48" t="s">
        <v>1390</v>
      </c>
      <c r="C286" s="80" t="s">
        <v>1369</v>
      </c>
      <c r="D286" s="488">
        <v>1</v>
      </c>
      <c r="E286" s="368"/>
      <c r="F286" s="437">
        <f t="shared" si="13"/>
        <v>0</v>
      </c>
    </row>
    <row r="287" spans="1:6" x14ac:dyDescent="0.25">
      <c r="A287" s="37" t="s">
        <v>1929</v>
      </c>
      <c r="B287" s="733" t="s">
        <v>1437</v>
      </c>
      <c r="C287" s="734"/>
      <c r="D287" s="734"/>
      <c r="E287" s="735"/>
      <c r="F287" s="371">
        <f>SUM(F265:F286)</f>
        <v>0</v>
      </c>
    </row>
    <row r="289" spans="1:6" x14ac:dyDescent="0.25">
      <c r="A289" s="41" t="s">
        <v>1930</v>
      </c>
      <c r="B289" s="732" t="s">
        <v>1421</v>
      </c>
      <c r="C289" s="732"/>
      <c r="D289" s="732"/>
      <c r="E289" s="732"/>
      <c r="F289" s="732"/>
    </row>
    <row r="290" spans="1:6" ht="25.5" x14ac:dyDescent="0.25">
      <c r="A290" s="367" t="s">
        <v>2275</v>
      </c>
      <c r="B290" s="48" t="s">
        <v>1386</v>
      </c>
      <c r="C290" s="80" t="s">
        <v>1369</v>
      </c>
      <c r="D290" s="488">
        <v>84</v>
      </c>
      <c r="E290" s="368"/>
      <c r="F290" s="437">
        <f>D290*E290</f>
        <v>0</v>
      </c>
    </row>
    <row r="291" spans="1:6" ht="38.25" x14ac:dyDescent="0.25">
      <c r="A291" s="367" t="s">
        <v>2276</v>
      </c>
      <c r="B291" s="48" t="s">
        <v>1387</v>
      </c>
      <c r="C291" s="80" t="s">
        <v>1369</v>
      </c>
      <c r="D291" s="488">
        <v>84</v>
      </c>
      <c r="E291" s="368"/>
      <c r="F291" s="437">
        <f>D291*E291</f>
        <v>0</v>
      </c>
    </row>
    <row r="292" spans="1:6" x14ac:dyDescent="0.25">
      <c r="A292" s="37" t="s">
        <v>1930</v>
      </c>
      <c r="B292" s="733" t="s">
        <v>1438</v>
      </c>
      <c r="C292" s="734"/>
      <c r="D292" s="734"/>
      <c r="E292" s="735"/>
      <c r="F292" s="371">
        <f>(SUM(F290:F291))</f>
        <v>0</v>
      </c>
    </row>
    <row r="294" spans="1:6" x14ac:dyDescent="0.25">
      <c r="A294" s="415" t="s">
        <v>1915</v>
      </c>
      <c r="B294" s="736" t="s">
        <v>1425</v>
      </c>
      <c r="C294" s="737"/>
      <c r="D294" s="737"/>
      <c r="E294" s="737"/>
      <c r="F294" s="738"/>
    </row>
    <row r="295" spans="1:6" x14ac:dyDescent="0.25">
      <c r="A295" s="415" t="s">
        <v>1916</v>
      </c>
      <c r="B295" s="416" t="s">
        <v>1366</v>
      </c>
      <c r="C295" s="532"/>
      <c r="D295" s="489"/>
      <c r="E295" s="417"/>
      <c r="F295" s="371">
        <f>+F29</f>
        <v>0</v>
      </c>
    </row>
    <row r="296" spans="1:6" x14ac:dyDescent="0.25">
      <c r="A296" s="415" t="s">
        <v>1917</v>
      </c>
      <c r="B296" s="416" t="s">
        <v>1394</v>
      </c>
      <c r="C296" s="532"/>
      <c r="D296" s="489"/>
      <c r="E296" s="417"/>
      <c r="F296" s="371">
        <f>+F42</f>
        <v>0</v>
      </c>
    </row>
    <row r="297" spans="1:6" x14ac:dyDescent="0.25">
      <c r="A297" s="415" t="s">
        <v>1918</v>
      </c>
      <c r="B297" s="416" t="s">
        <v>1396</v>
      </c>
      <c r="C297" s="532"/>
      <c r="D297" s="489"/>
      <c r="E297" s="417"/>
      <c r="F297" s="371">
        <f>+F55</f>
        <v>0</v>
      </c>
    </row>
    <row r="298" spans="1:6" x14ac:dyDescent="0.25">
      <c r="A298" s="415" t="s">
        <v>1919</v>
      </c>
      <c r="B298" s="416" t="s">
        <v>1397</v>
      </c>
      <c r="C298" s="532"/>
      <c r="D298" s="489"/>
      <c r="E298" s="417"/>
      <c r="F298" s="371">
        <f>+F67</f>
        <v>0</v>
      </c>
    </row>
    <row r="299" spans="1:6" x14ac:dyDescent="0.25">
      <c r="A299" s="415" t="s">
        <v>1920</v>
      </c>
      <c r="B299" s="416" t="s">
        <v>1422</v>
      </c>
      <c r="C299" s="532"/>
      <c r="D299" s="489"/>
      <c r="E299" s="417"/>
      <c r="F299" s="371">
        <f>+F80</f>
        <v>0</v>
      </c>
    </row>
    <row r="300" spans="1:6" x14ac:dyDescent="0.25">
      <c r="A300" s="415" t="s">
        <v>1921</v>
      </c>
      <c r="B300" s="416" t="s">
        <v>1423</v>
      </c>
      <c r="C300" s="532"/>
      <c r="D300" s="489"/>
      <c r="E300" s="417"/>
      <c r="F300" s="371">
        <f>+F93</f>
        <v>0</v>
      </c>
    </row>
    <row r="301" spans="1:6" x14ac:dyDescent="0.25">
      <c r="A301" s="415" t="s">
        <v>1922</v>
      </c>
      <c r="B301" s="416" t="s">
        <v>1400</v>
      </c>
      <c r="C301" s="532"/>
      <c r="D301" s="489"/>
      <c r="E301" s="417"/>
      <c r="F301" s="371">
        <f>+F105</f>
        <v>0</v>
      </c>
    </row>
    <row r="302" spans="1:6" x14ac:dyDescent="0.25">
      <c r="A302" s="415" t="s">
        <v>1923</v>
      </c>
      <c r="B302" s="416" t="s">
        <v>1401</v>
      </c>
      <c r="C302" s="532"/>
      <c r="D302" s="489"/>
      <c r="E302" s="417"/>
      <c r="F302" s="371">
        <f>+F131</f>
        <v>0</v>
      </c>
    </row>
    <row r="303" spans="1:6" x14ac:dyDescent="0.25">
      <c r="A303" s="415" t="s">
        <v>1924</v>
      </c>
      <c r="B303" s="416" t="s">
        <v>1406</v>
      </c>
      <c r="C303" s="532"/>
      <c r="D303" s="489"/>
      <c r="E303" s="417"/>
      <c r="F303" s="371">
        <f>+F157</f>
        <v>0</v>
      </c>
    </row>
    <row r="304" spans="1:6" x14ac:dyDescent="0.25">
      <c r="A304" s="415" t="s">
        <v>1925</v>
      </c>
      <c r="B304" s="416" t="s">
        <v>1408</v>
      </c>
      <c r="C304" s="532"/>
      <c r="D304" s="489"/>
      <c r="E304" s="417"/>
      <c r="F304" s="371">
        <f>+F183</f>
        <v>0</v>
      </c>
    </row>
    <row r="305" spans="1:6" x14ac:dyDescent="0.25">
      <c r="A305" s="415" t="s">
        <v>1926</v>
      </c>
      <c r="B305" s="416" t="s">
        <v>1410</v>
      </c>
      <c r="C305" s="532"/>
      <c r="D305" s="489"/>
      <c r="E305" s="417"/>
      <c r="F305" s="371">
        <f>+F209</f>
        <v>0</v>
      </c>
    </row>
    <row r="306" spans="1:6" x14ac:dyDescent="0.25">
      <c r="A306" s="415" t="s">
        <v>1927</v>
      </c>
      <c r="B306" s="416" t="s">
        <v>1412</v>
      </c>
      <c r="C306" s="532"/>
      <c r="D306" s="489"/>
      <c r="E306" s="417"/>
      <c r="F306" s="371">
        <f>+F235</f>
        <v>0</v>
      </c>
    </row>
    <row r="307" spans="1:6" x14ac:dyDescent="0.25">
      <c r="A307" s="415" t="s">
        <v>1928</v>
      </c>
      <c r="B307" s="416" t="s">
        <v>1414</v>
      </c>
      <c r="C307" s="532"/>
      <c r="D307" s="489"/>
      <c r="E307" s="417"/>
      <c r="F307" s="371">
        <f>+F261</f>
        <v>0</v>
      </c>
    </row>
    <row r="308" spans="1:6" x14ac:dyDescent="0.25">
      <c r="A308" s="415" t="s">
        <v>1929</v>
      </c>
      <c r="B308" s="416" t="s">
        <v>1420</v>
      </c>
      <c r="C308" s="532"/>
      <c r="D308" s="489"/>
      <c r="E308" s="417"/>
      <c r="F308" s="371">
        <f>+F287</f>
        <v>0</v>
      </c>
    </row>
    <row r="309" spans="1:6" x14ac:dyDescent="0.25">
      <c r="A309" s="415" t="s">
        <v>1930</v>
      </c>
      <c r="B309" s="416" t="s">
        <v>1424</v>
      </c>
      <c r="C309" s="532"/>
      <c r="D309" s="489"/>
      <c r="E309" s="417"/>
      <c r="F309" s="371">
        <f>+F292</f>
        <v>0</v>
      </c>
    </row>
    <row r="310" spans="1:6" x14ac:dyDescent="0.25">
      <c r="A310" s="407"/>
      <c r="B310" s="372"/>
      <c r="C310" s="533"/>
      <c r="D310" s="490"/>
      <c r="E310" s="373"/>
      <c r="F310" s="374"/>
    </row>
    <row r="311" spans="1:6" x14ac:dyDescent="0.25">
      <c r="A311" s="52" t="s">
        <v>1915</v>
      </c>
      <c r="B311" s="739" t="s">
        <v>1425</v>
      </c>
      <c r="C311" s="739"/>
      <c r="D311" s="739"/>
      <c r="E311" s="739"/>
      <c r="F311" s="371">
        <f>SUM(F295:F309)</f>
        <v>0</v>
      </c>
    </row>
  </sheetData>
  <protectedRanges>
    <protectedRange sqref="A209:F209 A185:F185 A183:F183 A159:F159 A211:F211 A157:F157 A133:F133 A263:F263 A261:F261 A237:F237 A235:F235 A131:F131 A107:F107 A289:F289 A287:F287 A105:F105 A95:F95 A93:F93 A82:F82 A80:F80 A69:F69 A292:F292 A67:F67 A57:F57 A55:F55 A44:F44 A31:F31 A42:F42 A29:F29 A311:F311 A4:F5 A294:F294" name="Raspon1"/>
  </protectedRanges>
  <mergeCells count="35">
    <mergeCell ref="B287:E287"/>
    <mergeCell ref="B289:F289"/>
    <mergeCell ref="B292:E292"/>
    <mergeCell ref="B294:F294"/>
    <mergeCell ref="B311:E311"/>
    <mergeCell ref="B211:F211"/>
    <mergeCell ref="B235:E235"/>
    <mergeCell ref="B237:F237"/>
    <mergeCell ref="B261:E261"/>
    <mergeCell ref="B263:F263"/>
    <mergeCell ref="B157:E157"/>
    <mergeCell ref="B159:F159"/>
    <mergeCell ref="B183:E183"/>
    <mergeCell ref="B185:F185"/>
    <mergeCell ref="B209:E209"/>
    <mergeCell ref="B95:F95"/>
    <mergeCell ref="B105:E105"/>
    <mergeCell ref="B107:F107"/>
    <mergeCell ref="B131:E131"/>
    <mergeCell ref="B133:F133"/>
    <mergeCell ref="B67:E67"/>
    <mergeCell ref="B69:F69"/>
    <mergeCell ref="B80:E80"/>
    <mergeCell ref="B82:F82"/>
    <mergeCell ref="B93:E93"/>
    <mergeCell ref="B31:F31"/>
    <mergeCell ref="B42:E42"/>
    <mergeCell ref="B44:F44"/>
    <mergeCell ref="B55:E55"/>
    <mergeCell ref="B57:F57"/>
    <mergeCell ref="B5:F5"/>
    <mergeCell ref="A1:F1"/>
    <mergeCell ref="A3:F3"/>
    <mergeCell ref="B4:F4"/>
    <mergeCell ref="B29:E29"/>
  </mergeCells>
  <pageMargins left="0.7" right="0.7" top="0.75" bottom="0.75" header="0.3" footer="0.3"/>
  <pageSetup scale="65"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H24"/>
  <sheetViews>
    <sheetView zoomScale="70" zoomScaleNormal="70" workbookViewId="0">
      <selection activeCell="C37" sqref="C37"/>
    </sheetView>
  </sheetViews>
  <sheetFormatPr defaultRowHeight="15" x14ac:dyDescent="0.25"/>
  <cols>
    <col min="1" max="1" width="11.140625" customWidth="1"/>
    <col min="2" max="2" width="89.85546875" customWidth="1"/>
    <col min="3" max="3" width="9.140625" style="230"/>
    <col min="4" max="4" width="9.140625" style="493"/>
    <col min="5" max="5" width="14.85546875" style="230" customWidth="1"/>
    <col min="6" max="6" width="18.42578125" customWidth="1"/>
  </cols>
  <sheetData>
    <row r="1" spans="1:6" ht="15.75" customHeight="1" x14ac:dyDescent="0.25">
      <c r="A1" s="743" t="s">
        <v>0</v>
      </c>
      <c r="B1" s="743"/>
      <c r="C1" s="743"/>
      <c r="D1" s="743"/>
      <c r="E1" s="743"/>
      <c r="F1" s="206"/>
    </row>
    <row r="2" spans="1:6" ht="15.75" customHeight="1" x14ac:dyDescent="0.25">
      <c r="A2" s="198" t="s">
        <v>1</v>
      </c>
      <c r="B2" s="199" t="s">
        <v>2</v>
      </c>
      <c r="C2" s="534" t="s">
        <v>3</v>
      </c>
      <c r="D2" s="491" t="s">
        <v>4</v>
      </c>
      <c r="E2" s="232" t="s">
        <v>5</v>
      </c>
      <c r="F2" s="200" t="s">
        <v>6</v>
      </c>
    </row>
    <row r="3" spans="1:6" x14ac:dyDescent="0.25">
      <c r="A3" s="744"/>
      <c r="B3" s="744"/>
      <c r="C3" s="744"/>
      <c r="D3" s="744"/>
      <c r="E3" s="744"/>
      <c r="F3" s="207"/>
    </row>
    <row r="4" spans="1:6" s="213" customFormat="1" ht="15.75" x14ac:dyDescent="0.25">
      <c r="A4" s="214" t="s">
        <v>106</v>
      </c>
      <c r="B4" s="745" t="s">
        <v>270</v>
      </c>
      <c r="C4" s="746"/>
      <c r="D4" s="746"/>
      <c r="E4" s="746"/>
      <c r="F4" s="746"/>
    </row>
    <row r="5" spans="1:6" s="213" customFormat="1" ht="14.25" x14ac:dyDescent="0.2">
      <c r="A5" s="35" t="s">
        <v>132</v>
      </c>
      <c r="B5" s="616" t="s">
        <v>51</v>
      </c>
      <c r="C5" s="617"/>
      <c r="D5" s="617"/>
      <c r="E5" s="617"/>
      <c r="F5" s="617"/>
    </row>
    <row r="6" spans="1:6" ht="26.25" customHeight="1" x14ac:dyDescent="0.25">
      <c r="A6" s="202"/>
      <c r="B6" s="584" t="s">
        <v>271</v>
      </c>
      <c r="C6" s="585"/>
      <c r="D6" s="585"/>
      <c r="E6" s="585"/>
      <c r="F6" s="585"/>
    </row>
    <row r="7" spans="1:6" ht="44.25" customHeight="1" x14ac:dyDescent="0.25">
      <c r="A7" s="203" t="s">
        <v>133</v>
      </c>
      <c r="B7" s="36" t="s">
        <v>267</v>
      </c>
      <c r="C7" s="80" t="s">
        <v>7</v>
      </c>
      <c r="D7" s="428">
        <v>80</v>
      </c>
      <c r="E7" s="231"/>
      <c r="F7" s="229">
        <f>D7*E7</f>
        <v>0</v>
      </c>
    </row>
    <row r="8" spans="1:6" ht="20.25" customHeight="1" x14ac:dyDescent="0.25">
      <c r="A8" s="203" t="s">
        <v>272</v>
      </c>
      <c r="B8" s="584" t="s">
        <v>1263</v>
      </c>
      <c r="C8" s="585"/>
      <c r="D8" s="585"/>
      <c r="E8" s="585"/>
      <c r="F8" s="586"/>
    </row>
    <row r="9" spans="1:6" ht="16.5" customHeight="1" x14ac:dyDescent="0.25">
      <c r="A9" s="203" t="s">
        <v>3099</v>
      </c>
      <c r="B9" s="145" t="s">
        <v>1329</v>
      </c>
      <c r="C9" s="57" t="s">
        <v>7</v>
      </c>
      <c r="D9" s="492">
        <v>2</v>
      </c>
      <c r="E9" s="46"/>
      <c r="F9" s="46">
        <f>D9*E9</f>
        <v>0</v>
      </c>
    </row>
    <row r="10" spans="1:6" s="115" customFormat="1" ht="16.5" customHeight="1" x14ac:dyDescent="0.25">
      <c r="A10" s="203" t="s">
        <v>3100</v>
      </c>
      <c r="B10" s="145" t="s">
        <v>1330</v>
      </c>
      <c r="C10" s="57" t="s">
        <v>7</v>
      </c>
      <c r="D10" s="492">
        <v>4</v>
      </c>
      <c r="E10" s="46"/>
      <c r="F10" s="46">
        <f>D10*E10</f>
        <v>0</v>
      </c>
    </row>
    <row r="11" spans="1:6" s="115" customFormat="1" ht="16.5" customHeight="1" x14ac:dyDescent="0.25">
      <c r="A11" s="203" t="s">
        <v>3101</v>
      </c>
      <c r="B11" s="145" t="s">
        <v>1331</v>
      </c>
      <c r="C11" s="57" t="s">
        <v>7</v>
      </c>
      <c r="D11" s="492">
        <v>4</v>
      </c>
      <c r="E11" s="46"/>
      <c r="F11" s="46">
        <f t="shared" ref="F11:F17" si="0">D11*E11</f>
        <v>0</v>
      </c>
    </row>
    <row r="12" spans="1:6" s="115" customFormat="1" ht="16.5" customHeight="1" x14ac:dyDescent="0.25">
      <c r="A12" s="203" t="s">
        <v>3102</v>
      </c>
      <c r="B12" s="145" t="s">
        <v>1332</v>
      </c>
      <c r="C12" s="57" t="s">
        <v>7</v>
      </c>
      <c r="D12" s="492">
        <v>15</v>
      </c>
      <c r="E12" s="46"/>
      <c r="F12" s="46">
        <f t="shared" si="0"/>
        <v>0</v>
      </c>
    </row>
    <row r="13" spans="1:6" s="115" customFormat="1" ht="18" customHeight="1" x14ac:dyDescent="0.25">
      <c r="A13" s="203" t="s">
        <v>3103</v>
      </c>
      <c r="B13" s="145" t="s">
        <v>1333</v>
      </c>
      <c r="C13" s="57" t="s">
        <v>7</v>
      </c>
      <c r="D13" s="492">
        <v>15</v>
      </c>
      <c r="E13" s="46"/>
      <c r="F13" s="46">
        <f t="shared" si="0"/>
        <v>0</v>
      </c>
    </row>
    <row r="14" spans="1:6" s="115" customFormat="1" ht="18" customHeight="1" x14ac:dyDescent="0.25">
      <c r="A14" s="203" t="s">
        <v>3104</v>
      </c>
      <c r="B14" s="145" t="s">
        <v>1334</v>
      </c>
      <c r="C14" s="57" t="s">
        <v>7</v>
      </c>
      <c r="D14" s="492">
        <v>15</v>
      </c>
      <c r="E14" s="46"/>
      <c r="F14" s="46">
        <f t="shared" si="0"/>
        <v>0</v>
      </c>
    </row>
    <row r="15" spans="1:6" s="115" customFormat="1" ht="18" customHeight="1" x14ac:dyDescent="0.25">
      <c r="A15" s="203" t="s">
        <v>3105</v>
      </c>
      <c r="B15" s="145" t="s">
        <v>1335</v>
      </c>
      <c r="C15" s="57" t="s">
        <v>7</v>
      </c>
      <c r="D15" s="492">
        <v>5</v>
      </c>
      <c r="E15" s="46"/>
      <c r="F15" s="46">
        <f t="shared" si="0"/>
        <v>0</v>
      </c>
    </row>
    <row r="16" spans="1:6" s="115" customFormat="1" ht="18" customHeight="1" x14ac:dyDescent="0.25">
      <c r="A16" s="203" t="s">
        <v>3106</v>
      </c>
      <c r="B16" s="145" t="s">
        <v>1336</v>
      </c>
      <c r="C16" s="57" t="s">
        <v>7</v>
      </c>
      <c r="D16" s="492">
        <v>15</v>
      </c>
      <c r="E16" s="46"/>
      <c r="F16" s="46">
        <f t="shared" si="0"/>
        <v>0</v>
      </c>
    </row>
    <row r="17" spans="1:8" s="115" customFormat="1" ht="18" customHeight="1" x14ac:dyDescent="0.25">
      <c r="A17" s="203" t="s">
        <v>3107</v>
      </c>
      <c r="B17" s="145" t="s">
        <v>1337</v>
      </c>
      <c r="C17" s="57" t="s">
        <v>7</v>
      </c>
      <c r="D17" s="492">
        <v>5</v>
      </c>
      <c r="E17" s="46"/>
      <c r="F17" s="46">
        <f t="shared" si="0"/>
        <v>0</v>
      </c>
    </row>
    <row r="18" spans="1:8" s="115" customFormat="1" ht="18" customHeight="1" x14ac:dyDescent="0.25">
      <c r="A18" s="203" t="s">
        <v>134</v>
      </c>
      <c r="B18" s="747" t="s">
        <v>3108</v>
      </c>
      <c r="C18" s="748"/>
      <c r="D18" s="748"/>
      <c r="E18" s="748"/>
      <c r="F18" s="749"/>
    </row>
    <row r="19" spans="1:8" x14ac:dyDescent="0.25">
      <c r="A19" s="203" t="s">
        <v>3109</v>
      </c>
      <c r="B19" s="204" t="s">
        <v>293</v>
      </c>
      <c r="C19" s="80" t="s">
        <v>7</v>
      </c>
      <c r="D19" s="428">
        <v>5</v>
      </c>
      <c r="E19" s="231"/>
      <c r="F19" s="215">
        <f t="shared" ref="F19:F22" si="1">D19*E19</f>
        <v>0</v>
      </c>
    </row>
    <row r="20" spans="1:8" ht="15.75" customHeight="1" x14ac:dyDescent="0.25">
      <c r="A20" s="203" t="s">
        <v>3110</v>
      </c>
      <c r="B20" s="204" t="s">
        <v>294</v>
      </c>
      <c r="C20" s="80" t="s">
        <v>7</v>
      </c>
      <c r="D20" s="428">
        <v>24</v>
      </c>
      <c r="E20" s="231"/>
      <c r="F20" s="215">
        <f t="shared" si="1"/>
        <v>0</v>
      </c>
      <c r="H20" s="87"/>
    </row>
    <row r="21" spans="1:8" x14ac:dyDescent="0.25">
      <c r="A21" s="203" t="s">
        <v>3111</v>
      </c>
      <c r="B21" s="204" t="s">
        <v>295</v>
      </c>
      <c r="C21" s="80" t="s">
        <v>7</v>
      </c>
      <c r="D21" s="428">
        <v>34</v>
      </c>
      <c r="E21" s="231"/>
      <c r="F21" s="215">
        <f t="shared" si="1"/>
        <v>0</v>
      </c>
    </row>
    <row r="22" spans="1:8" x14ac:dyDescent="0.25">
      <c r="A22" s="203" t="s">
        <v>3112</v>
      </c>
      <c r="B22" s="204" t="s">
        <v>296</v>
      </c>
      <c r="C22" s="80" t="s">
        <v>7</v>
      </c>
      <c r="D22" s="428">
        <v>5</v>
      </c>
      <c r="E22" s="231"/>
      <c r="F22" s="215">
        <f t="shared" si="1"/>
        <v>0</v>
      </c>
    </row>
    <row r="23" spans="1:8" x14ac:dyDescent="0.25">
      <c r="A23" s="205" t="s">
        <v>132</v>
      </c>
      <c r="B23" s="740" t="s">
        <v>268</v>
      </c>
      <c r="C23" s="741"/>
      <c r="D23" s="741"/>
      <c r="E23" s="741"/>
      <c r="F23" s="208">
        <f>SUM(F19:F22)+SUM(F9:F17)+SUM(F7:F7)</f>
        <v>0</v>
      </c>
    </row>
    <row r="24" spans="1:8" ht="15.75" x14ac:dyDescent="0.25">
      <c r="A24" s="201" t="s">
        <v>106</v>
      </c>
      <c r="B24" s="742" t="s">
        <v>269</v>
      </c>
      <c r="C24" s="742"/>
      <c r="D24" s="742"/>
      <c r="E24" s="742"/>
      <c r="F24" s="209">
        <f>F23</f>
        <v>0</v>
      </c>
    </row>
  </sheetData>
  <protectedRanges>
    <protectedRange sqref="B9:C18 F9:F18" name="Raspon1_1_1"/>
  </protectedRanges>
  <mergeCells count="9">
    <mergeCell ref="B8:F8"/>
    <mergeCell ref="B23:E23"/>
    <mergeCell ref="B24:E24"/>
    <mergeCell ref="A1:E1"/>
    <mergeCell ref="A3:E3"/>
    <mergeCell ref="B4:F4"/>
    <mergeCell ref="B5:F5"/>
    <mergeCell ref="B6:F6"/>
    <mergeCell ref="B18:F18"/>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N107"/>
  <sheetViews>
    <sheetView topLeftCell="A4" zoomScale="70" zoomScaleNormal="70" workbookViewId="0">
      <selection activeCell="J36" sqref="J36"/>
    </sheetView>
  </sheetViews>
  <sheetFormatPr defaultRowHeight="15" x14ac:dyDescent="0.25"/>
  <cols>
    <col min="1" max="1" width="9.140625" style="181"/>
    <col min="2" max="2" width="92.140625" customWidth="1"/>
    <col min="4" max="4" width="10.7109375" style="499" customWidth="1"/>
    <col min="5" max="5" width="15.140625" customWidth="1"/>
    <col min="6" max="6" width="18.5703125" customWidth="1"/>
    <col min="7" max="14" width="9.140625" style="87"/>
  </cols>
  <sheetData>
    <row r="1" spans="1:14" ht="30.75" customHeight="1" thickBot="1" x14ac:dyDescent="0.3">
      <c r="A1" s="750" t="s">
        <v>0</v>
      </c>
      <c r="B1" s="751"/>
      <c r="C1" s="751"/>
      <c r="D1" s="751"/>
      <c r="E1" s="751"/>
      <c r="F1" s="752"/>
    </row>
    <row r="2" spans="1:14" s="26" customFormat="1" ht="15" customHeight="1" thickBot="1" x14ac:dyDescent="0.3">
      <c r="A2" s="176" t="s">
        <v>1</v>
      </c>
      <c r="B2" s="63" t="s">
        <v>2</v>
      </c>
      <c r="C2" s="64" t="s">
        <v>9</v>
      </c>
      <c r="D2" s="65" t="s">
        <v>4</v>
      </c>
      <c r="E2" s="64" t="s">
        <v>10</v>
      </c>
      <c r="F2" s="66" t="s">
        <v>6</v>
      </c>
      <c r="G2" s="233"/>
      <c r="H2" s="233"/>
      <c r="I2" s="233"/>
      <c r="J2" s="233"/>
      <c r="K2" s="233"/>
      <c r="L2" s="233"/>
      <c r="M2" s="233"/>
      <c r="N2" s="233"/>
    </row>
    <row r="3" spans="1:14" ht="15" customHeight="1" thickBot="1" x14ac:dyDescent="0.3">
      <c r="A3" s="753"/>
      <c r="B3" s="753"/>
      <c r="C3" s="753"/>
      <c r="D3" s="753"/>
      <c r="E3" s="753"/>
      <c r="F3" s="753"/>
    </row>
    <row r="4" spans="1:14" ht="18.75" customHeight="1" thickBot="1" x14ac:dyDescent="0.3">
      <c r="A4" s="32" t="s">
        <v>107</v>
      </c>
      <c r="B4" s="693" t="s">
        <v>224</v>
      </c>
      <c r="C4" s="694"/>
      <c r="D4" s="694"/>
      <c r="E4" s="694"/>
      <c r="F4" s="695"/>
    </row>
    <row r="5" spans="1:14" s="27" customFormat="1" ht="18" customHeight="1" x14ac:dyDescent="0.2">
      <c r="A5" s="174" t="s">
        <v>135</v>
      </c>
      <c r="B5" s="696" t="s">
        <v>55</v>
      </c>
      <c r="C5" s="696"/>
      <c r="D5" s="696"/>
      <c r="E5" s="696"/>
      <c r="F5" s="696"/>
      <c r="G5" s="29"/>
      <c r="H5" s="29"/>
      <c r="I5" s="29"/>
      <c r="J5" s="29"/>
      <c r="K5" s="29"/>
      <c r="L5" s="29"/>
      <c r="M5" s="29"/>
      <c r="N5" s="29"/>
    </row>
    <row r="6" spans="1:14" s="1" customFormat="1" ht="65.25" customHeight="1" x14ac:dyDescent="0.25">
      <c r="A6" s="195" t="s">
        <v>135</v>
      </c>
      <c r="B6" s="584" t="s">
        <v>1341</v>
      </c>
      <c r="C6" s="585"/>
      <c r="D6" s="585"/>
      <c r="E6" s="585"/>
      <c r="F6" s="586"/>
      <c r="G6" s="2"/>
      <c r="H6" s="2"/>
      <c r="I6" s="2"/>
      <c r="J6" s="2"/>
      <c r="K6" s="2"/>
      <c r="L6" s="2"/>
      <c r="M6" s="2"/>
      <c r="N6" s="2"/>
    </row>
    <row r="7" spans="1:14" ht="15" customHeight="1" x14ac:dyDescent="0.25">
      <c r="A7" s="754" t="s">
        <v>1931</v>
      </c>
      <c r="B7" s="8" t="s">
        <v>11</v>
      </c>
      <c r="C7" s="756" t="s">
        <v>7</v>
      </c>
      <c r="D7" s="758">
        <v>11</v>
      </c>
      <c r="E7" s="760"/>
      <c r="F7" s="760">
        <f>D7*E7</f>
        <v>0</v>
      </c>
    </row>
    <row r="8" spans="1:14" ht="28.5" customHeight="1" x14ac:dyDescent="0.25">
      <c r="A8" s="755"/>
      <c r="B8" s="8" t="s">
        <v>37</v>
      </c>
      <c r="C8" s="757"/>
      <c r="D8" s="759"/>
      <c r="E8" s="761"/>
      <c r="F8" s="761"/>
    </row>
    <row r="9" spans="1:14" ht="32.25" customHeight="1" x14ac:dyDescent="0.25">
      <c r="A9" s="170" t="s">
        <v>290</v>
      </c>
      <c r="B9" s="8" t="s">
        <v>12</v>
      </c>
      <c r="C9" s="24" t="s">
        <v>7</v>
      </c>
      <c r="D9" s="494">
        <v>11</v>
      </c>
      <c r="E9" s="15"/>
      <c r="F9" s="22">
        <f>D9*E9</f>
        <v>0</v>
      </c>
    </row>
    <row r="10" spans="1:14" ht="15" customHeight="1" x14ac:dyDescent="0.25">
      <c r="A10" s="170" t="s">
        <v>1932</v>
      </c>
      <c r="B10" s="8" t="s">
        <v>13</v>
      </c>
      <c r="C10" s="24" t="s">
        <v>7</v>
      </c>
      <c r="D10" s="494">
        <v>11</v>
      </c>
      <c r="E10" s="15"/>
      <c r="F10" s="22">
        <f>D10*E10</f>
        <v>0</v>
      </c>
    </row>
    <row r="11" spans="1:14" ht="15" customHeight="1" x14ac:dyDescent="0.25">
      <c r="A11" s="754" t="s">
        <v>1933</v>
      </c>
      <c r="B11" s="8" t="s">
        <v>14</v>
      </c>
      <c r="C11" s="756" t="s">
        <v>7</v>
      </c>
      <c r="D11" s="758">
        <v>44</v>
      </c>
      <c r="E11" s="760"/>
      <c r="F11" s="760">
        <f>D11*E11</f>
        <v>0</v>
      </c>
    </row>
    <row r="12" spans="1:14" ht="45" customHeight="1" x14ac:dyDescent="0.25">
      <c r="A12" s="755"/>
      <c r="B12" s="8" t="s">
        <v>15</v>
      </c>
      <c r="C12" s="757"/>
      <c r="D12" s="759"/>
      <c r="E12" s="761"/>
      <c r="F12" s="761"/>
    </row>
    <row r="13" spans="1:14" ht="15" customHeight="1" x14ac:dyDescent="0.25">
      <c r="A13" s="754" t="s">
        <v>1934</v>
      </c>
      <c r="B13" s="8" t="s">
        <v>16</v>
      </c>
      <c r="C13" s="756" t="s">
        <v>7</v>
      </c>
      <c r="D13" s="758">
        <v>11</v>
      </c>
      <c r="E13" s="760"/>
      <c r="F13" s="760">
        <f>D13*E13</f>
        <v>0</v>
      </c>
    </row>
    <row r="14" spans="1:14" ht="15" customHeight="1" x14ac:dyDescent="0.25">
      <c r="A14" s="755"/>
      <c r="B14" s="8" t="s">
        <v>17</v>
      </c>
      <c r="C14" s="757"/>
      <c r="D14" s="759"/>
      <c r="E14" s="761"/>
      <c r="F14" s="761"/>
    </row>
    <row r="15" spans="1:14" ht="15" customHeight="1" x14ac:dyDescent="0.25">
      <c r="A15" s="754" t="s">
        <v>1935</v>
      </c>
      <c r="B15" s="8" t="s">
        <v>18</v>
      </c>
      <c r="C15" s="756" t="s">
        <v>7</v>
      </c>
      <c r="D15" s="758">
        <v>22</v>
      </c>
      <c r="E15" s="760"/>
      <c r="F15" s="760">
        <f>D15*E15</f>
        <v>0</v>
      </c>
    </row>
    <row r="16" spans="1:14" ht="15" customHeight="1" x14ac:dyDescent="0.25">
      <c r="A16" s="755"/>
      <c r="B16" s="8" t="s">
        <v>19</v>
      </c>
      <c r="C16" s="757"/>
      <c r="D16" s="759"/>
      <c r="E16" s="761"/>
      <c r="F16" s="761"/>
    </row>
    <row r="17" spans="1:6" ht="15" customHeight="1" x14ac:dyDescent="0.25">
      <c r="A17" s="170" t="s">
        <v>1936</v>
      </c>
      <c r="B17" s="8" t="s">
        <v>20</v>
      </c>
      <c r="C17" s="92" t="s">
        <v>21</v>
      </c>
      <c r="D17" s="495">
        <v>11</v>
      </c>
      <c r="E17" s="16"/>
      <c r="F17" s="21">
        <f>D17*E17</f>
        <v>0</v>
      </c>
    </row>
    <row r="18" spans="1:6" ht="15" customHeight="1" x14ac:dyDescent="0.25">
      <c r="A18" s="196" t="s">
        <v>1937</v>
      </c>
      <c r="B18" s="17" t="s">
        <v>26</v>
      </c>
      <c r="C18" s="766" t="s">
        <v>7</v>
      </c>
      <c r="D18" s="767">
        <v>22</v>
      </c>
      <c r="E18" s="765"/>
      <c r="F18" s="765">
        <f>D18*E18</f>
        <v>0</v>
      </c>
    </row>
    <row r="19" spans="1:6" ht="15" customHeight="1" x14ac:dyDescent="0.25">
      <c r="A19" s="196" t="s">
        <v>1938</v>
      </c>
      <c r="B19" s="8" t="s">
        <v>27</v>
      </c>
      <c r="C19" s="766"/>
      <c r="D19" s="767"/>
      <c r="E19" s="765"/>
      <c r="F19" s="765"/>
    </row>
    <row r="20" spans="1:6" ht="15" customHeight="1" x14ac:dyDescent="0.25">
      <c r="A20" s="196" t="s">
        <v>1939</v>
      </c>
      <c r="B20" s="8" t="s">
        <v>28</v>
      </c>
      <c r="C20" s="766"/>
      <c r="D20" s="767"/>
      <c r="E20" s="765"/>
      <c r="F20" s="765"/>
    </row>
    <row r="21" spans="1:6" ht="30" customHeight="1" x14ac:dyDescent="0.25">
      <c r="A21" s="196" t="s">
        <v>1940</v>
      </c>
      <c r="B21" s="8" t="s">
        <v>29</v>
      </c>
      <c r="C21" s="24" t="s">
        <v>7</v>
      </c>
      <c r="D21" s="494">
        <v>11</v>
      </c>
      <c r="E21" s="229"/>
      <c r="F21" s="22">
        <f t="shared" ref="F21:F33" si="0">D21*E21</f>
        <v>0</v>
      </c>
    </row>
    <row r="22" spans="1:6" ht="15" customHeight="1" x14ac:dyDescent="0.25">
      <c r="A22" s="196" t="s">
        <v>1941</v>
      </c>
      <c r="B22" s="8" t="s">
        <v>30</v>
      </c>
      <c r="C22" s="24" t="s">
        <v>7</v>
      </c>
      <c r="D22" s="494">
        <v>11</v>
      </c>
      <c r="E22" s="229"/>
      <c r="F22" s="22">
        <f t="shared" si="0"/>
        <v>0</v>
      </c>
    </row>
    <row r="23" spans="1:6" ht="15" customHeight="1" x14ac:dyDescent="0.25">
      <c r="A23" s="196" t="s">
        <v>1942</v>
      </c>
      <c r="B23" s="8" t="s">
        <v>31</v>
      </c>
      <c r="C23" s="24" t="s">
        <v>7</v>
      </c>
      <c r="D23" s="494">
        <v>11</v>
      </c>
      <c r="E23" s="229"/>
      <c r="F23" s="22">
        <f t="shared" si="0"/>
        <v>0</v>
      </c>
    </row>
    <row r="24" spans="1:6" ht="15" customHeight="1" x14ac:dyDescent="0.25">
      <c r="A24" s="196" t="s">
        <v>1943</v>
      </c>
      <c r="B24" s="8" t="s">
        <v>22</v>
      </c>
      <c r="C24" s="24" t="s">
        <v>7</v>
      </c>
      <c r="D24" s="494">
        <v>11</v>
      </c>
      <c r="E24" s="229"/>
      <c r="F24" s="22">
        <f t="shared" si="0"/>
        <v>0</v>
      </c>
    </row>
    <row r="25" spans="1:6" ht="15" customHeight="1" x14ac:dyDescent="0.25">
      <c r="A25" s="196" t="s">
        <v>1944</v>
      </c>
      <c r="B25" s="8" t="s">
        <v>32</v>
      </c>
      <c r="C25" s="24" t="s">
        <v>7</v>
      </c>
      <c r="D25" s="494">
        <v>550</v>
      </c>
      <c r="E25" s="229"/>
      <c r="F25" s="22">
        <f t="shared" si="0"/>
        <v>0</v>
      </c>
    </row>
    <row r="26" spans="1:6" ht="15" customHeight="1" x14ac:dyDescent="0.25">
      <c r="A26" s="196" t="s">
        <v>1945</v>
      </c>
      <c r="B26" s="8" t="s">
        <v>23</v>
      </c>
      <c r="C26" s="24" t="s">
        <v>7</v>
      </c>
      <c r="D26" s="494">
        <v>11</v>
      </c>
      <c r="E26" s="229"/>
      <c r="F26" s="22">
        <f t="shared" si="0"/>
        <v>0</v>
      </c>
    </row>
    <row r="27" spans="1:6" ht="15" customHeight="1" x14ac:dyDescent="0.25">
      <c r="A27" s="196" t="s">
        <v>1946</v>
      </c>
      <c r="B27" s="8" t="s">
        <v>22</v>
      </c>
      <c r="C27" s="24" t="s">
        <v>7</v>
      </c>
      <c r="D27" s="494">
        <v>11</v>
      </c>
      <c r="E27" s="229"/>
      <c r="F27" s="22">
        <f t="shared" si="0"/>
        <v>0</v>
      </c>
    </row>
    <row r="28" spans="1:6" ht="15" customHeight="1" x14ac:dyDescent="0.25">
      <c r="A28" s="196" t="s">
        <v>1947</v>
      </c>
      <c r="B28" s="8" t="s">
        <v>23</v>
      </c>
      <c r="C28" s="24" t="s">
        <v>7</v>
      </c>
      <c r="D28" s="494">
        <v>11</v>
      </c>
      <c r="E28" s="229"/>
      <c r="F28" s="22">
        <f t="shared" si="0"/>
        <v>0</v>
      </c>
    </row>
    <row r="29" spans="1:6" ht="15" customHeight="1" x14ac:dyDescent="0.25">
      <c r="A29" s="196" t="s">
        <v>1948</v>
      </c>
      <c r="B29" s="8" t="s">
        <v>24</v>
      </c>
      <c r="C29" s="24" t="s">
        <v>7</v>
      </c>
      <c r="D29" s="494">
        <v>11</v>
      </c>
      <c r="E29" s="229"/>
      <c r="F29" s="22">
        <f t="shared" si="0"/>
        <v>0</v>
      </c>
    </row>
    <row r="30" spans="1:6" ht="15" customHeight="1" x14ac:dyDescent="0.25">
      <c r="A30" s="196" t="s">
        <v>1949</v>
      </c>
      <c r="B30" s="8" t="s">
        <v>39</v>
      </c>
      <c r="C30" s="24" t="s">
        <v>7</v>
      </c>
      <c r="D30" s="494">
        <v>11</v>
      </c>
      <c r="E30" s="229"/>
      <c r="F30" s="22">
        <f t="shared" si="0"/>
        <v>0</v>
      </c>
    </row>
    <row r="31" spans="1:6" ht="15" customHeight="1" x14ac:dyDescent="0.25">
      <c r="A31" s="196" t="s">
        <v>1950</v>
      </c>
      <c r="B31" s="8" t="s">
        <v>38</v>
      </c>
      <c r="C31" s="24" t="s">
        <v>7</v>
      </c>
      <c r="D31" s="496">
        <v>11</v>
      </c>
      <c r="E31" s="117"/>
      <c r="F31" s="22">
        <f t="shared" si="0"/>
        <v>0</v>
      </c>
    </row>
    <row r="32" spans="1:6" ht="15" customHeight="1" x14ac:dyDescent="0.25">
      <c r="A32" s="196" t="s">
        <v>1951</v>
      </c>
      <c r="B32" s="8" t="s">
        <v>54</v>
      </c>
      <c r="C32" s="24" t="s">
        <v>7</v>
      </c>
      <c r="D32" s="496">
        <v>11</v>
      </c>
      <c r="E32" s="219"/>
      <c r="F32" s="22">
        <f t="shared" si="0"/>
        <v>0</v>
      </c>
    </row>
    <row r="33" spans="1:14" ht="27" customHeight="1" x14ac:dyDescent="0.25">
      <c r="A33" s="196" t="s">
        <v>1952</v>
      </c>
      <c r="B33" s="8" t="s">
        <v>25</v>
      </c>
      <c r="C33" s="24" t="s">
        <v>7</v>
      </c>
      <c r="D33" s="496">
        <v>11</v>
      </c>
      <c r="E33" s="219"/>
      <c r="F33" s="22">
        <f t="shared" si="0"/>
        <v>0</v>
      </c>
    </row>
    <row r="34" spans="1:14" ht="31.5" customHeight="1" x14ac:dyDescent="0.25">
      <c r="A34" s="423" t="s">
        <v>2975</v>
      </c>
      <c r="B34" s="762" t="s">
        <v>2976</v>
      </c>
      <c r="C34" s="763"/>
      <c r="D34" s="763"/>
      <c r="E34" s="763"/>
      <c r="F34" s="764"/>
      <c r="G34"/>
      <c r="I34"/>
      <c r="J34"/>
      <c r="K34"/>
      <c r="L34"/>
      <c r="M34"/>
      <c r="N34"/>
    </row>
    <row r="35" spans="1:14" s="27" customFormat="1" ht="18" customHeight="1" x14ac:dyDescent="0.2">
      <c r="A35" s="419" t="s">
        <v>2967</v>
      </c>
      <c r="B35" s="420" t="s">
        <v>1414</v>
      </c>
      <c r="C35" s="421" t="s">
        <v>291</v>
      </c>
      <c r="D35" s="497">
        <v>200</v>
      </c>
      <c r="E35" s="422"/>
      <c r="F35" s="422">
        <f>D35*E35</f>
        <v>0</v>
      </c>
      <c r="G35" s="29"/>
      <c r="H35" s="29"/>
      <c r="I35" s="29"/>
      <c r="J35" s="29"/>
      <c r="K35" s="29"/>
      <c r="L35" s="29"/>
      <c r="M35" s="29"/>
      <c r="N35" s="29"/>
    </row>
    <row r="36" spans="1:14" ht="18.75" customHeight="1" x14ac:dyDescent="0.25">
      <c r="A36" s="419" t="s">
        <v>2968</v>
      </c>
      <c r="B36" s="420" t="s">
        <v>1410</v>
      </c>
      <c r="C36" s="421" t="s">
        <v>291</v>
      </c>
      <c r="D36" s="497">
        <v>150</v>
      </c>
      <c r="E36" s="422"/>
      <c r="F36" s="422">
        <f>D36*E36</f>
        <v>0</v>
      </c>
    </row>
    <row r="37" spans="1:14" x14ac:dyDescent="0.25">
      <c r="A37" s="419" t="s">
        <v>2969</v>
      </c>
      <c r="B37" s="420" t="s">
        <v>2970</v>
      </c>
      <c r="C37" s="421" t="s">
        <v>291</v>
      </c>
      <c r="D37" s="497">
        <v>150</v>
      </c>
      <c r="E37" s="422"/>
      <c r="F37" s="422">
        <f>D37*E37</f>
        <v>0</v>
      </c>
    </row>
    <row r="38" spans="1:14" x14ac:dyDescent="0.25">
      <c r="A38" s="419" t="s">
        <v>2971</v>
      </c>
      <c r="B38" s="420" t="s">
        <v>2972</v>
      </c>
      <c r="C38" s="421" t="s">
        <v>291</v>
      </c>
      <c r="D38" s="497">
        <v>50</v>
      </c>
      <c r="E38" s="422"/>
      <c r="F38" s="422">
        <f>D38*E38</f>
        <v>0</v>
      </c>
    </row>
    <row r="39" spans="1:14" x14ac:dyDescent="0.25">
      <c r="A39" s="419" t="s">
        <v>2973</v>
      </c>
      <c r="B39" s="420" t="s">
        <v>2974</v>
      </c>
      <c r="C39" s="421" t="s">
        <v>291</v>
      </c>
      <c r="D39" s="497">
        <v>220</v>
      </c>
      <c r="E39" s="422"/>
      <c r="F39" s="422">
        <f>D39*E39</f>
        <v>0</v>
      </c>
    </row>
    <row r="40" spans="1:14" ht="15.75" thickBot="1" x14ac:dyDescent="0.3">
      <c r="A40" s="179" t="s">
        <v>135</v>
      </c>
      <c r="B40" s="701" t="s">
        <v>151</v>
      </c>
      <c r="C40" s="701"/>
      <c r="D40" s="701"/>
      <c r="E40" s="702"/>
      <c r="F40" s="67">
        <f>SUM(F7:F33)+SUM(F35:F39)</f>
        <v>0</v>
      </c>
    </row>
    <row r="41" spans="1:14" ht="16.5" thickBot="1" x14ac:dyDescent="0.3">
      <c r="A41" s="33" t="s">
        <v>107</v>
      </c>
      <c r="B41" s="729" t="s">
        <v>225</v>
      </c>
      <c r="C41" s="730"/>
      <c r="D41" s="730"/>
      <c r="E41" s="731"/>
      <c r="F41" s="165">
        <f>F40</f>
        <v>0</v>
      </c>
    </row>
    <row r="42" spans="1:14" x14ac:dyDescent="0.25">
      <c r="A42" s="180"/>
      <c r="B42" s="6"/>
      <c r="C42" s="6"/>
      <c r="D42" s="498"/>
      <c r="E42" s="6"/>
    </row>
    <row r="43" spans="1:14" x14ac:dyDescent="0.25">
      <c r="A43" s="180"/>
      <c r="B43" s="6"/>
      <c r="C43" s="6"/>
      <c r="D43" s="498"/>
      <c r="E43" s="6"/>
    </row>
    <row r="44" spans="1:14" x14ac:dyDescent="0.25">
      <c r="A44" s="180"/>
      <c r="B44" s="6"/>
      <c r="C44" s="6"/>
      <c r="D44" s="498"/>
      <c r="E44" s="6"/>
    </row>
    <row r="45" spans="1:14" x14ac:dyDescent="0.25">
      <c r="A45" s="180"/>
      <c r="B45" s="6"/>
      <c r="C45" s="6"/>
      <c r="D45" s="498"/>
      <c r="E45" s="6"/>
    </row>
    <row r="46" spans="1:14" x14ac:dyDescent="0.25">
      <c r="A46" s="180"/>
      <c r="B46" s="6"/>
      <c r="C46" s="6"/>
      <c r="D46" s="498"/>
      <c r="E46" s="6"/>
    </row>
    <row r="47" spans="1:14" x14ac:dyDescent="0.25">
      <c r="A47" s="180"/>
      <c r="B47" s="6"/>
      <c r="C47" s="6"/>
      <c r="D47" s="498"/>
      <c r="E47" s="6"/>
    </row>
    <row r="48" spans="1:14" x14ac:dyDescent="0.25">
      <c r="A48" s="180"/>
      <c r="B48" s="6"/>
      <c r="C48" s="6"/>
      <c r="D48" s="498"/>
      <c r="E48" s="6"/>
    </row>
    <row r="49" spans="1:5" x14ac:dyDescent="0.25">
      <c r="A49" s="180"/>
      <c r="B49" s="6"/>
      <c r="C49" s="6"/>
      <c r="D49" s="498"/>
      <c r="E49" s="6"/>
    </row>
    <row r="50" spans="1:5" x14ac:dyDescent="0.25">
      <c r="A50" s="180"/>
      <c r="B50" s="6"/>
      <c r="C50" s="6"/>
      <c r="D50" s="498"/>
      <c r="E50" s="6"/>
    </row>
    <row r="51" spans="1:5" x14ac:dyDescent="0.25">
      <c r="A51" s="180"/>
      <c r="B51" s="6"/>
      <c r="C51" s="6"/>
      <c r="D51" s="498"/>
      <c r="E51" s="6"/>
    </row>
    <row r="52" spans="1:5" x14ac:dyDescent="0.25">
      <c r="A52" s="180"/>
      <c r="B52" s="6"/>
      <c r="C52" s="6"/>
      <c r="D52" s="498"/>
      <c r="E52" s="6"/>
    </row>
    <row r="53" spans="1:5" x14ac:dyDescent="0.25">
      <c r="A53" s="180"/>
      <c r="B53" s="6"/>
      <c r="C53" s="6"/>
      <c r="D53" s="498"/>
      <c r="E53" s="6"/>
    </row>
    <row r="54" spans="1:5" x14ac:dyDescent="0.25">
      <c r="A54" s="180"/>
      <c r="B54" s="6"/>
      <c r="C54" s="6"/>
      <c r="D54" s="498"/>
      <c r="E54" s="6"/>
    </row>
    <row r="55" spans="1:5" x14ac:dyDescent="0.25">
      <c r="A55" s="180"/>
      <c r="B55" s="6"/>
      <c r="C55" s="6"/>
      <c r="D55" s="498"/>
      <c r="E55" s="6"/>
    </row>
    <row r="56" spans="1:5" x14ac:dyDescent="0.25">
      <c r="A56" s="180"/>
      <c r="B56" s="6"/>
      <c r="C56" s="6"/>
      <c r="D56" s="498"/>
      <c r="E56" s="6"/>
    </row>
    <row r="57" spans="1:5" x14ac:dyDescent="0.25">
      <c r="A57" s="180"/>
      <c r="B57" s="6"/>
      <c r="C57" s="6"/>
      <c r="D57" s="498"/>
      <c r="E57" s="6"/>
    </row>
    <row r="58" spans="1:5" x14ac:dyDescent="0.25">
      <c r="A58" s="180"/>
      <c r="B58" s="6"/>
      <c r="C58" s="6"/>
      <c r="D58" s="498"/>
      <c r="E58" s="6"/>
    </row>
    <row r="59" spans="1:5" x14ac:dyDescent="0.25">
      <c r="A59" s="180"/>
      <c r="B59" s="6"/>
      <c r="C59" s="6"/>
      <c r="D59" s="498"/>
      <c r="E59" s="6"/>
    </row>
    <row r="60" spans="1:5" x14ac:dyDescent="0.25">
      <c r="A60" s="180"/>
      <c r="B60" s="6"/>
      <c r="C60" s="6"/>
      <c r="D60" s="498"/>
      <c r="E60" s="6"/>
    </row>
    <row r="61" spans="1:5" x14ac:dyDescent="0.25">
      <c r="A61" s="180"/>
      <c r="B61" s="6"/>
      <c r="C61" s="6"/>
      <c r="D61" s="498"/>
      <c r="E61" s="6"/>
    </row>
    <row r="62" spans="1:5" x14ac:dyDescent="0.25">
      <c r="A62" s="180"/>
      <c r="B62" s="6"/>
      <c r="C62" s="6"/>
      <c r="D62" s="498"/>
      <c r="E62" s="6"/>
    </row>
    <row r="63" spans="1:5" x14ac:dyDescent="0.25">
      <c r="A63" s="180"/>
      <c r="B63" s="6"/>
      <c r="C63" s="6"/>
      <c r="D63" s="498"/>
      <c r="E63" s="6"/>
    </row>
    <row r="64" spans="1:5" x14ac:dyDescent="0.25">
      <c r="A64" s="180"/>
      <c r="B64" s="6"/>
      <c r="C64" s="6"/>
      <c r="D64" s="498"/>
      <c r="E64" s="6"/>
    </row>
    <row r="65" spans="1:5" x14ac:dyDescent="0.25">
      <c r="A65" s="180"/>
      <c r="B65" s="6"/>
      <c r="C65" s="6"/>
      <c r="D65" s="498"/>
      <c r="E65" s="6"/>
    </row>
    <row r="66" spans="1:5" x14ac:dyDescent="0.25">
      <c r="A66" s="180"/>
      <c r="B66" s="6"/>
      <c r="C66" s="6"/>
      <c r="D66" s="498"/>
      <c r="E66" s="6"/>
    </row>
    <row r="67" spans="1:5" x14ac:dyDescent="0.25">
      <c r="A67" s="180"/>
      <c r="B67" s="6"/>
      <c r="C67" s="6"/>
      <c r="D67" s="498"/>
      <c r="E67" s="6"/>
    </row>
    <row r="68" spans="1:5" x14ac:dyDescent="0.25">
      <c r="A68" s="180"/>
      <c r="B68" s="6"/>
      <c r="C68" s="6"/>
      <c r="D68" s="498"/>
      <c r="E68" s="6"/>
    </row>
    <row r="69" spans="1:5" x14ac:dyDescent="0.25">
      <c r="A69" s="180"/>
      <c r="B69" s="6"/>
      <c r="C69" s="6"/>
      <c r="D69" s="498"/>
      <c r="E69" s="6"/>
    </row>
    <row r="70" spans="1:5" x14ac:dyDescent="0.25">
      <c r="A70" s="180"/>
      <c r="B70" s="6"/>
      <c r="C70" s="6"/>
      <c r="D70" s="498"/>
      <c r="E70" s="6"/>
    </row>
    <row r="71" spans="1:5" x14ac:dyDescent="0.25">
      <c r="A71" s="180"/>
      <c r="B71" s="6"/>
      <c r="C71" s="6"/>
      <c r="D71" s="498"/>
      <c r="E71" s="6"/>
    </row>
    <row r="72" spans="1:5" x14ac:dyDescent="0.25">
      <c r="A72" s="180"/>
      <c r="B72" s="6"/>
      <c r="C72" s="6"/>
      <c r="D72" s="498"/>
      <c r="E72" s="6"/>
    </row>
    <row r="73" spans="1:5" x14ac:dyDescent="0.25">
      <c r="A73" s="180"/>
      <c r="B73" s="6"/>
      <c r="C73" s="6"/>
      <c r="D73" s="498"/>
      <c r="E73" s="6"/>
    </row>
    <row r="74" spans="1:5" x14ac:dyDescent="0.25">
      <c r="A74" s="180"/>
      <c r="B74" s="6"/>
      <c r="C74" s="6"/>
      <c r="D74" s="498"/>
      <c r="E74" s="6"/>
    </row>
    <row r="75" spans="1:5" x14ac:dyDescent="0.25">
      <c r="A75" s="180"/>
      <c r="B75" s="6"/>
      <c r="C75" s="6"/>
      <c r="D75" s="498"/>
      <c r="E75" s="6"/>
    </row>
    <row r="76" spans="1:5" x14ac:dyDescent="0.25">
      <c r="A76" s="180"/>
      <c r="B76" s="6"/>
      <c r="C76" s="6"/>
      <c r="D76" s="498"/>
      <c r="E76" s="6"/>
    </row>
    <row r="77" spans="1:5" x14ac:dyDescent="0.25">
      <c r="A77" s="180"/>
      <c r="B77" s="6"/>
      <c r="C77" s="6"/>
      <c r="D77" s="498"/>
      <c r="E77" s="6"/>
    </row>
    <row r="78" spans="1:5" x14ac:dyDescent="0.25">
      <c r="A78" s="180"/>
      <c r="B78" s="6"/>
      <c r="C78" s="6"/>
      <c r="D78" s="498"/>
      <c r="E78" s="6"/>
    </row>
    <row r="79" spans="1:5" x14ac:dyDescent="0.25">
      <c r="A79" s="180"/>
      <c r="B79" s="6"/>
      <c r="C79" s="6"/>
      <c r="D79" s="498"/>
      <c r="E79" s="6"/>
    </row>
    <row r="80" spans="1:5" x14ac:dyDescent="0.25">
      <c r="A80" s="180"/>
      <c r="B80" s="6"/>
      <c r="C80" s="6"/>
      <c r="D80" s="498"/>
      <c r="E80" s="6"/>
    </row>
    <row r="81" spans="1:5" x14ac:dyDescent="0.25">
      <c r="A81" s="180"/>
      <c r="B81" s="6"/>
      <c r="C81" s="6"/>
      <c r="D81" s="498"/>
      <c r="E81" s="6"/>
    </row>
    <row r="82" spans="1:5" x14ac:dyDescent="0.25">
      <c r="A82" s="180"/>
      <c r="B82" s="6"/>
      <c r="C82" s="6"/>
      <c r="D82" s="498"/>
      <c r="E82" s="6"/>
    </row>
    <row r="83" spans="1:5" x14ac:dyDescent="0.25">
      <c r="A83" s="180"/>
      <c r="B83" s="6"/>
      <c r="C83" s="6"/>
      <c r="D83" s="498"/>
      <c r="E83" s="6"/>
    </row>
    <row r="84" spans="1:5" x14ac:dyDescent="0.25">
      <c r="A84" s="180"/>
      <c r="B84" s="6"/>
      <c r="C84" s="6"/>
      <c r="D84" s="498"/>
      <c r="E84" s="6"/>
    </row>
    <row r="85" spans="1:5" x14ac:dyDescent="0.25">
      <c r="A85" s="180"/>
      <c r="B85" s="6"/>
      <c r="C85" s="6"/>
      <c r="D85" s="498"/>
      <c r="E85" s="6"/>
    </row>
    <row r="86" spans="1:5" x14ac:dyDescent="0.25">
      <c r="A86" s="180"/>
      <c r="B86" s="6"/>
      <c r="C86" s="6"/>
      <c r="D86" s="498"/>
      <c r="E86" s="6"/>
    </row>
    <row r="87" spans="1:5" x14ac:dyDescent="0.25">
      <c r="A87" s="180"/>
      <c r="B87" s="6"/>
      <c r="C87" s="6"/>
      <c r="D87" s="498"/>
      <c r="E87" s="6"/>
    </row>
    <row r="88" spans="1:5" x14ac:dyDescent="0.25">
      <c r="A88" s="180"/>
      <c r="B88" s="6"/>
      <c r="C88" s="6"/>
      <c r="D88" s="498"/>
      <c r="E88" s="6"/>
    </row>
    <row r="89" spans="1:5" x14ac:dyDescent="0.25">
      <c r="A89" s="180"/>
      <c r="B89" s="6"/>
      <c r="C89" s="6"/>
      <c r="D89" s="498"/>
      <c r="E89" s="6"/>
    </row>
    <row r="90" spans="1:5" x14ac:dyDescent="0.25">
      <c r="A90" s="180"/>
      <c r="B90" s="6"/>
      <c r="C90" s="6"/>
      <c r="D90" s="498"/>
      <c r="E90" s="6"/>
    </row>
    <row r="91" spans="1:5" x14ac:dyDescent="0.25">
      <c r="A91" s="180"/>
      <c r="B91" s="6"/>
      <c r="C91" s="6"/>
      <c r="D91" s="498"/>
      <c r="E91" s="6"/>
    </row>
    <row r="92" spans="1:5" x14ac:dyDescent="0.25">
      <c r="A92" s="180"/>
      <c r="B92" s="6"/>
      <c r="C92" s="6"/>
      <c r="D92" s="498"/>
      <c r="E92" s="6"/>
    </row>
    <row r="93" spans="1:5" x14ac:dyDescent="0.25">
      <c r="A93" s="180"/>
      <c r="B93" s="6"/>
      <c r="C93" s="6"/>
      <c r="D93" s="498"/>
      <c r="E93" s="6"/>
    </row>
    <row r="94" spans="1:5" x14ac:dyDescent="0.25">
      <c r="A94" s="180"/>
      <c r="B94" s="6"/>
      <c r="C94" s="6"/>
      <c r="D94" s="498"/>
      <c r="E94" s="6"/>
    </row>
    <row r="95" spans="1:5" x14ac:dyDescent="0.25">
      <c r="A95" s="180"/>
      <c r="B95" s="6"/>
      <c r="C95" s="6"/>
      <c r="D95" s="498"/>
      <c r="E95" s="6"/>
    </row>
    <row r="96" spans="1:5" x14ac:dyDescent="0.25">
      <c r="A96" s="180"/>
      <c r="B96" s="6"/>
      <c r="C96" s="6"/>
      <c r="D96" s="498"/>
      <c r="E96" s="6"/>
    </row>
    <row r="97" spans="1:5" x14ac:dyDescent="0.25">
      <c r="A97" s="180"/>
      <c r="B97" s="6"/>
      <c r="C97" s="6"/>
      <c r="D97" s="498"/>
      <c r="E97" s="6"/>
    </row>
    <row r="98" spans="1:5" x14ac:dyDescent="0.25">
      <c r="A98" s="180"/>
      <c r="B98" s="6"/>
      <c r="C98" s="6"/>
      <c r="D98" s="498"/>
      <c r="E98" s="6"/>
    </row>
    <row r="99" spans="1:5" x14ac:dyDescent="0.25">
      <c r="A99" s="180"/>
      <c r="B99" s="6"/>
      <c r="C99" s="6"/>
      <c r="D99" s="498"/>
      <c r="E99" s="6"/>
    </row>
    <row r="100" spans="1:5" x14ac:dyDescent="0.25">
      <c r="A100" s="180"/>
      <c r="B100" s="6"/>
      <c r="C100" s="6"/>
      <c r="D100" s="498"/>
      <c r="E100" s="6"/>
    </row>
    <row r="101" spans="1:5" x14ac:dyDescent="0.25">
      <c r="A101" s="180"/>
      <c r="B101" s="6"/>
      <c r="C101" s="6"/>
      <c r="D101" s="498"/>
      <c r="E101" s="6"/>
    </row>
    <row r="102" spans="1:5" x14ac:dyDescent="0.25">
      <c r="A102" s="180"/>
      <c r="B102" s="6"/>
      <c r="C102" s="6"/>
      <c r="D102" s="498"/>
    </row>
    <row r="103" spans="1:5" x14ac:dyDescent="0.25">
      <c r="A103" s="180"/>
      <c r="B103" s="6"/>
      <c r="C103" s="6"/>
      <c r="D103" s="498"/>
    </row>
    <row r="104" spans="1:5" x14ac:dyDescent="0.25">
      <c r="A104" s="180"/>
      <c r="B104" s="6"/>
      <c r="C104" s="6"/>
      <c r="D104" s="498"/>
    </row>
    <row r="105" spans="1:5" x14ac:dyDescent="0.25">
      <c r="A105" s="180"/>
      <c r="B105" s="6"/>
      <c r="C105" s="6"/>
      <c r="D105" s="498"/>
    </row>
    <row r="106" spans="1:5" x14ac:dyDescent="0.25">
      <c r="A106" s="180"/>
      <c r="B106" s="6"/>
      <c r="C106" s="6"/>
      <c r="D106" s="498"/>
    </row>
    <row r="107" spans="1:5" x14ac:dyDescent="0.25">
      <c r="A107" s="180"/>
      <c r="B107" s="6"/>
      <c r="C107" s="6"/>
      <c r="D107" s="498"/>
    </row>
  </sheetData>
  <mergeCells count="32">
    <mergeCell ref="B34:F34"/>
    <mergeCell ref="F18:F20"/>
    <mergeCell ref="C18:C20"/>
    <mergeCell ref="D18:D20"/>
    <mergeCell ref="E18:E20"/>
    <mergeCell ref="A15:A16"/>
    <mergeCell ref="C15:C16"/>
    <mergeCell ref="D15:D16"/>
    <mergeCell ref="E15:E16"/>
    <mergeCell ref="F15:F16"/>
    <mergeCell ref="F11:F12"/>
    <mergeCell ref="A13:A14"/>
    <mergeCell ref="C13:C14"/>
    <mergeCell ref="D13:D14"/>
    <mergeCell ref="E13:E14"/>
    <mergeCell ref="F13:F14"/>
    <mergeCell ref="B40:E40"/>
    <mergeCell ref="B41:E41"/>
    <mergeCell ref="A1:F1"/>
    <mergeCell ref="B5:F5"/>
    <mergeCell ref="B4:F4"/>
    <mergeCell ref="A3:F3"/>
    <mergeCell ref="A7:A8"/>
    <mergeCell ref="C7:C8"/>
    <mergeCell ref="D7:D8"/>
    <mergeCell ref="E7:E8"/>
    <mergeCell ref="F7:F8"/>
    <mergeCell ref="B6:F6"/>
    <mergeCell ref="A11:A12"/>
    <mergeCell ref="C11:C12"/>
    <mergeCell ref="D11:D12"/>
    <mergeCell ref="E11:E12"/>
  </mergeCells>
  <pageMargins left="0.31496062992125984" right="0.51181102362204722" top="0.74803149606299213" bottom="0.74803149606299213" header="0.31496062992125984" footer="0.31496062992125984"/>
  <pageSetup paperSize="9" scale="86"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H8"/>
  <sheetViews>
    <sheetView zoomScale="70" zoomScaleNormal="70" workbookViewId="0">
      <selection sqref="A1:G1"/>
    </sheetView>
  </sheetViews>
  <sheetFormatPr defaultRowHeight="15" x14ac:dyDescent="0.25"/>
  <cols>
    <col min="1" max="1" width="9.140625" style="94"/>
    <col min="2" max="2" width="91.28515625" customWidth="1"/>
    <col min="4" max="4" width="10.28515625" style="424" customWidth="1"/>
    <col min="7" max="7" width="18.7109375" customWidth="1"/>
    <col min="8" max="8" width="16.42578125" customWidth="1"/>
  </cols>
  <sheetData>
    <row r="1" spans="1:8" ht="29.25" customHeight="1" thickBot="1" x14ac:dyDescent="0.3">
      <c r="A1" s="576" t="s">
        <v>0</v>
      </c>
      <c r="B1" s="577"/>
      <c r="C1" s="577"/>
      <c r="D1" s="577"/>
      <c r="E1" s="577"/>
      <c r="F1" s="577"/>
      <c r="G1" s="578"/>
    </row>
    <row r="2" spans="1:8" ht="15.75" customHeight="1" thickBot="1" x14ac:dyDescent="0.3">
      <c r="A2" s="23" t="s">
        <v>1</v>
      </c>
      <c r="B2" s="23" t="s">
        <v>2</v>
      </c>
      <c r="C2" s="64" t="s">
        <v>3</v>
      </c>
      <c r="D2" s="64" t="s">
        <v>4</v>
      </c>
      <c r="E2" s="768" t="s">
        <v>5</v>
      </c>
      <c r="F2" s="769"/>
      <c r="G2" s="72" t="s">
        <v>6</v>
      </c>
    </row>
    <row r="3" spans="1:8" ht="15.75" customHeight="1" thickBot="1" x14ac:dyDescent="0.3">
      <c r="A3" s="776"/>
      <c r="B3" s="776"/>
      <c r="C3" s="776"/>
      <c r="D3" s="776"/>
      <c r="E3" s="776"/>
      <c r="F3" s="776"/>
      <c r="G3" s="777"/>
    </row>
    <row r="4" spans="1:8" ht="15.75" customHeight="1" thickBot="1" x14ac:dyDescent="0.3">
      <c r="A4" s="32" t="s">
        <v>274</v>
      </c>
      <c r="B4" s="773" t="s">
        <v>226</v>
      </c>
      <c r="C4" s="774"/>
      <c r="D4" s="774"/>
      <c r="E4" s="774"/>
      <c r="F4" s="774"/>
      <c r="G4" s="775"/>
    </row>
    <row r="5" spans="1:8" s="12" customFormat="1" ht="14.25" customHeight="1" x14ac:dyDescent="0.2">
      <c r="A5" s="91" t="s">
        <v>275</v>
      </c>
      <c r="B5" s="696" t="s">
        <v>56</v>
      </c>
      <c r="C5" s="696"/>
      <c r="D5" s="696"/>
      <c r="E5" s="696"/>
      <c r="F5" s="696"/>
      <c r="G5" s="696"/>
    </row>
    <row r="6" spans="1:8" s="25" customFormat="1" x14ac:dyDescent="0.25">
      <c r="A6" s="108" t="s">
        <v>276</v>
      </c>
      <c r="B6" s="107" t="s">
        <v>128</v>
      </c>
      <c r="C6" s="73" t="s">
        <v>7</v>
      </c>
      <c r="D6" s="500">
        <v>1</v>
      </c>
      <c r="E6" s="778"/>
      <c r="F6" s="778"/>
      <c r="G6" s="93">
        <f>D6*E6</f>
        <v>0</v>
      </c>
    </row>
    <row r="7" spans="1:8" s="12" customFormat="1" ht="14.25" customHeight="1" thickBot="1" x14ac:dyDescent="0.25">
      <c r="A7" s="74" t="s">
        <v>275</v>
      </c>
      <c r="B7" s="770" t="s">
        <v>152</v>
      </c>
      <c r="C7" s="771"/>
      <c r="D7" s="771"/>
      <c r="E7" s="771"/>
      <c r="F7" s="772"/>
      <c r="G7" s="163">
        <f>G6</f>
        <v>0</v>
      </c>
      <c r="H7" s="161"/>
    </row>
    <row r="8" spans="1:8" ht="15.75" customHeight="1" thickBot="1" x14ac:dyDescent="0.3">
      <c r="A8" s="33" t="s">
        <v>274</v>
      </c>
      <c r="B8" s="729" t="s">
        <v>227</v>
      </c>
      <c r="C8" s="730"/>
      <c r="D8" s="730"/>
      <c r="E8" s="730"/>
      <c r="F8" s="731"/>
      <c r="G8" s="165">
        <f>G7</f>
        <v>0</v>
      </c>
      <c r="H8" s="162"/>
    </row>
  </sheetData>
  <mergeCells count="8">
    <mergeCell ref="A1:G1"/>
    <mergeCell ref="E2:F2"/>
    <mergeCell ref="B8:F8"/>
    <mergeCell ref="B7:F7"/>
    <mergeCell ref="B4:G4"/>
    <mergeCell ref="B5:G5"/>
    <mergeCell ref="A3:G3"/>
    <mergeCell ref="E6:F6"/>
  </mergeCells>
  <pageMargins left="0.7" right="0.7" top="0.75" bottom="0.75" header="0.3" footer="0.3"/>
  <pageSetup paperSize="9" scale="79"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1:H28"/>
  <sheetViews>
    <sheetView tabSelected="1" zoomScale="70" zoomScaleNormal="70" workbookViewId="0">
      <selection activeCell="C26" sqref="C26"/>
    </sheetView>
  </sheetViews>
  <sheetFormatPr defaultRowHeight="15" x14ac:dyDescent="0.25"/>
  <cols>
    <col min="2" max="2" width="131.28515625" customWidth="1"/>
    <col min="3" max="3" width="28" customWidth="1"/>
    <col min="4" max="4" width="21.28515625" customWidth="1"/>
  </cols>
  <sheetData>
    <row r="1" spans="1:8" ht="32.25" customHeight="1" thickBot="1" x14ac:dyDescent="0.3">
      <c r="A1" s="779" t="s">
        <v>34</v>
      </c>
      <c r="B1" s="780"/>
      <c r="C1" s="543" t="s">
        <v>33</v>
      </c>
    </row>
    <row r="2" spans="1:8" ht="30.75" customHeight="1" thickBot="1" x14ac:dyDescent="0.3">
      <c r="A2" s="110" t="s">
        <v>41</v>
      </c>
      <c r="B2" s="109" t="s">
        <v>279</v>
      </c>
      <c r="C2" s="113">
        <f>+'I. Utvrđivanje nultog stanja'!F19</f>
        <v>0</v>
      </c>
      <c r="D2" s="166"/>
    </row>
    <row r="3" spans="1:8" s="1" customFormat="1" ht="30" customHeight="1" thickBot="1" x14ac:dyDescent="0.3">
      <c r="A3" s="110" t="s">
        <v>43</v>
      </c>
      <c r="B3" s="109" t="s">
        <v>217</v>
      </c>
      <c r="C3" s="112">
        <f>+'II. Izgradnja okana'!F1596</f>
        <v>0</v>
      </c>
      <c r="D3" s="167"/>
    </row>
    <row r="4" spans="1:8" s="1" customFormat="1" ht="33" customHeight="1" thickBot="1" x14ac:dyDescent="0.3">
      <c r="A4" s="110" t="s">
        <v>44</v>
      </c>
      <c r="B4" s="109" t="s">
        <v>230</v>
      </c>
      <c r="C4" s="122">
        <f>+'III. Utvrđivanje curenja'!F40</f>
        <v>0</v>
      </c>
      <c r="D4" s="168"/>
      <c r="E4" s="2"/>
      <c r="F4" s="2"/>
    </row>
    <row r="5" spans="1:8" s="2" customFormat="1" ht="32.25" customHeight="1" thickBot="1" x14ac:dyDescent="0.3">
      <c r="A5" s="110" t="s">
        <v>46</v>
      </c>
      <c r="B5" s="109" t="s">
        <v>219</v>
      </c>
      <c r="C5" s="122">
        <f>+'IV. Sanacija curenja '!F79</f>
        <v>0</v>
      </c>
      <c r="D5" s="168"/>
    </row>
    <row r="6" spans="1:8" s="2" customFormat="1" ht="32.25" customHeight="1" thickBot="1" x14ac:dyDescent="0.3">
      <c r="A6" s="110" t="s">
        <v>47</v>
      </c>
      <c r="B6" s="109" t="s">
        <v>164</v>
      </c>
      <c r="C6" s="122">
        <f>+'V. Projektiranje'!F35</f>
        <v>0</v>
      </c>
      <c r="D6" s="168"/>
      <c r="E6" s="1"/>
      <c r="F6" s="1"/>
    </row>
    <row r="7" spans="1:8" s="1" customFormat="1" ht="31.5" customHeight="1" thickBot="1" x14ac:dyDescent="0.3">
      <c r="A7" s="110" t="s">
        <v>48</v>
      </c>
      <c r="B7" s="119" t="s">
        <v>165</v>
      </c>
      <c r="C7" s="112">
        <f>+'VI. Sanacije cjevovoda'!F323</f>
        <v>0</v>
      </c>
      <c r="D7" s="167"/>
      <c r="E7"/>
      <c r="F7"/>
    </row>
    <row r="8" spans="1:8" ht="31.5" customHeight="1" thickBot="1" x14ac:dyDescent="0.3">
      <c r="A8" s="110" t="s">
        <v>67</v>
      </c>
      <c r="B8" s="111" t="s">
        <v>222</v>
      </c>
      <c r="C8" s="112">
        <f>+'VII. Sanacije vodnih građevina'!F78</f>
        <v>0</v>
      </c>
      <c r="D8" s="167"/>
      <c r="E8" s="1"/>
      <c r="F8" s="1"/>
    </row>
    <row r="9" spans="1:8" ht="31.5" customHeight="1" thickBot="1" x14ac:dyDescent="0.3">
      <c r="A9" s="110" t="s">
        <v>597</v>
      </c>
      <c r="B9" s="111" t="s">
        <v>518</v>
      </c>
      <c r="C9" s="112">
        <f>+'VII a) Sanacija crpnih stanica'!F219</f>
        <v>0</v>
      </c>
      <c r="D9" s="167"/>
      <c r="E9" s="1"/>
      <c r="F9" s="1"/>
    </row>
    <row r="10" spans="1:8" ht="31.5" customHeight="1" thickBot="1" x14ac:dyDescent="0.3">
      <c r="A10" s="110" t="s">
        <v>598</v>
      </c>
      <c r="B10" s="111" t="s">
        <v>599</v>
      </c>
      <c r="C10" s="112">
        <f>+'VII. b) SCADA'!F311</f>
        <v>0</v>
      </c>
      <c r="D10" s="167"/>
      <c r="E10" s="1"/>
      <c r="F10" s="1"/>
    </row>
    <row r="11" spans="1:8" ht="31.5" customHeight="1" thickBot="1" x14ac:dyDescent="0.3">
      <c r="A11" s="110" t="s">
        <v>106</v>
      </c>
      <c r="B11" s="111" t="s">
        <v>273</v>
      </c>
      <c r="C11" s="112">
        <f>+'VIII. Sanacija priključaka'!F24</f>
        <v>0</v>
      </c>
      <c r="D11" s="167"/>
      <c r="E11" s="1"/>
      <c r="F11" s="1"/>
    </row>
    <row r="12" spans="1:8" s="1" customFormat="1" ht="31.5" customHeight="1" thickBot="1" x14ac:dyDescent="0.3">
      <c r="A12" s="110" t="s">
        <v>107</v>
      </c>
      <c r="B12" s="111" t="s">
        <v>224</v>
      </c>
      <c r="C12" s="112">
        <f>+' IX. Tehnička zaštita vodnih '!F41</f>
        <v>0</v>
      </c>
      <c r="D12" s="167"/>
      <c r="E12"/>
      <c r="F12"/>
    </row>
    <row r="13" spans="1:8" ht="32.25" customHeight="1" thickBot="1" x14ac:dyDescent="0.45">
      <c r="A13" s="110" t="s">
        <v>274</v>
      </c>
      <c r="B13" s="111" t="s">
        <v>231</v>
      </c>
      <c r="C13" s="112">
        <f>+'X. Izrada elaborat uspješnosti'!G8</f>
        <v>0</v>
      </c>
      <c r="D13" s="167"/>
      <c r="F13" s="136"/>
    </row>
    <row r="14" spans="1:8" ht="30.75" customHeight="1" thickBot="1" x14ac:dyDescent="0.45">
      <c r="A14" s="781" t="s">
        <v>8</v>
      </c>
      <c r="B14" s="782"/>
      <c r="C14" s="169">
        <f>SUM(C2:C13)</f>
        <v>0</v>
      </c>
      <c r="D14" s="168"/>
      <c r="G14" s="137"/>
      <c r="H14" s="137"/>
    </row>
    <row r="15" spans="1:8" ht="30.75" customHeight="1" thickBot="1" x14ac:dyDescent="0.45">
      <c r="A15" s="781" t="s">
        <v>3117</v>
      </c>
      <c r="B15" s="782"/>
      <c r="C15" s="169">
        <f>C14*0.25</f>
        <v>0</v>
      </c>
      <c r="D15" s="168"/>
      <c r="G15" s="137"/>
      <c r="H15" s="137"/>
    </row>
    <row r="16" spans="1:8" ht="30.75" customHeight="1" thickBot="1" x14ac:dyDescent="0.45">
      <c r="A16" s="781" t="s">
        <v>3118</v>
      </c>
      <c r="B16" s="782"/>
      <c r="C16" s="169">
        <f>C14+C15</f>
        <v>0</v>
      </c>
      <c r="D16" s="168"/>
      <c r="G16" s="137"/>
      <c r="H16" s="137"/>
    </row>
    <row r="18" spans="2:3" ht="15.75" x14ac:dyDescent="0.25">
      <c r="B18" s="26"/>
    </row>
    <row r="20" spans="2:3" x14ac:dyDescent="0.25">
      <c r="C20" s="123"/>
    </row>
    <row r="21" spans="2:3" x14ac:dyDescent="0.25">
      <c r="C21" s="123"/>
    </row>
    <row r="22" spans="2:3" x14ac:dyDescent="0.25">
      <c r="C22" s="123"/>
    </row>
    <row r="23" spans="2:3" x14ac:dyDescent="0.25">
      <c r="C23" s="123"/>
    </row>
    <row r="24" spans="2:3" x14ac:dyDescent="0.25">
      <c r="C24" s="123"/>
    </row>
    <row r="25" spans="2:3" x14ac:dyDescent="0.25">
      <c r="C25" s="123"/>
    </row>
    <row r="26" spans="2:3" x14ac:dyDescent="0.25">
      <c r="C26" s="123"/>
    </row>
    <row r="27" spans="2:3" x14ac:dyDescent="0.25">
      <c r="C27" s="123"/>
    </row>
    <row r="28" spans="2:3" x14ac:dyDescent="0.25">
      <c r="C28" s="124"/>
    </row>
  </sheetData>
  <mergeCells count="4">
    <mergeCell ref="A1:B1"/>
    <mergeCell ref="A14:B14"/>
    <mergeCell ref="A15:B15"/>
    <mergeCell ref="A16:B16"/>
  </mergeCells>
  <pageMargins left="0.7" right="0.7" top="0.75" bottom="0.75" header="0.3" footer="0.3"/>
  <pageSetup paperSize="9" scale="5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I19"/>
  <sheetViews>
    <sheetView zoomScale="70" zoomScaleNormal="70" workbookViewId="0">
      <selection activeCell="B28" sqref="B28"/>
    </sheetView>
  </sheetViews>
  <sheetFormatPr defaultRowHeight="15" x14ac:dyDescent="0.25"/>
  <cols>
    <col min="2" max="2" width="91.5703125" customWidth="1"/>
    <col min="3" max="3" width="11.28515625" customWidth="1"/>
    <col min="4" max="4" width="12.28515625" style="424" customWidth="1"/>
    <col min="5" max="5" width="17.5703125" customWidth="1"/>
    <col min="6" max="6" width="15.140625" customWidth="1"/>
    <col min="7" max="7" width="14" customWidth="1"/>
  </cols>
  <sheetData>
    <row r="1" spans="1:9" ht="31.5" customHeight="1" thickBot="1" x14ac:dyDescent="0.3">
      <c r="A1" s="547" t="s">
        <v>0</v>
      </c>
      <c r="B1" s="548"/>
      <c r="C1" s="548"/>
      <c r="D1" s="548"/>
      <c r="E1" s="548"/>
      <c r="F1" s="549"/>
    </row>
    <row r="2" spans="1:9" ht="16.5" thickBot="1" x14ac:dyDescent="0.3">
      <c r="A2" s="71" t="s">
        <v>1</v>
      </c>
      <c r="B2" s="95" t="s">
        <v>2</v>
      </c>
      <c r="C2" s="68" t="s">
        <v>3</v>
      </c>
      <c r="D2" s="68" t="s">
        <v>4</v>
      </c>
      <c r="E2" s="68" t="s">
        <v>5</v>
      </c>
      <c r="F2" s="68" t="s">
        <v>6</v>
      </c>
    </row>
    <row r="3" spans="1:9" ht="15.75" thickBot="1" x14ac:dyDescent="0.3">
      <c r="A3" s="559"/>
      <c r="B3" s="559"/>
      <c r="C3" s="559"/>
      <c r="D3" s="559"/>
      <c r="E3" s="559"/>
      <c r="F3" s="559"/>
    </row>
    <row r="4" spans="1:9" ht="34.5" customHeight="1" thickBot="1" x14ac:dyDescent="0.3">
      <c r="A4" s="61" t="s">
        <v>41</v>
      </c>
      <c r="B4" s="550" t="s">
        <v>279</v>
      </c>
      <c r="C4" s="551"/>
      <c r="D4" s="551"/>
      <c r="E4" s="551"/>
      <c r="F4" s="552"/>
    </row>
    <row r="5" spans="1:9" x14ac:dyDescent="0.25">
      <c r="A5" s="35" t="s">
        <v>58</v>
      </c>
      <c r="B5" s="553" t="s">
        <v>213</v>
      </c>
      <c r="C5" s="554"/>
      <c r="D5" s="554"/>
      <c r="E5" s="554"/>
      <c r="F5" s="555"/>
    </row>
    <row r="6" spans="1:9" x14ac:dyDescent="0.25">
      <c r="A6" s="43" t="s">
        <v>59</v>
      </c>
      <c r="B6" s="97" t="s">
        <v>154</v>
      </c>
      <c r="C6" s="45" t="s">
        <v>68</v>
      </c>
      <c r="D6" s="428">
        <v>1</v>
      </c>
      <c r="E6" s="46"/>
      <c r="F6" s="46">
        <f>D6*E6</f>
        <v>0</v>
      </c>
    </row>
    <row r="7" spans="1:9" s="87" customFormat="1" ht="25.5" x14ac:dyDescent="0.25">
      <c r="A7" s="43" t="s">
        <v>61</v>
      </c>
      <c r="B7" s="97" t="s">
        <v>155</v>
      </c>
      <c r="C7" s="45" t="s">
        <v>68</v>
      </c>
      <c r="D7" s="465">
        <v>1</v>
      </c>
      <c r="E7" s="46"/>
      <c r="F7" s="46">
        <f t="shared" ref="F7:F9" si="0">D7*E7</f>
        <v>0</v>
      </c>
    </row>
    <row r="8" spans="1:9" s="87" customFormat="1" ht="25.5" x14ac:dyDescent="0.25">
      <c r="A8" s="43" t="s">
        <v>100</v>
      </c>
      <c r="B8" s="97" t="s">
        <v>159</v>
      </c>
      <c r="C8" s="45" t="s">
        <v>68</v>
      </c>
      <c r="D8" s="465">
        <v>1</v>
      </c>
      <c r="E8" s="46"/>
      <c r="F8" s="46">
        <f t="shared" si="0"/>
        <v>0</v>
      </c>
    </row>
    <row r="9" spans="1:9" s="87" customFormat="1" x14ac:dyDescent="0.25">
      <c r="A9" s="43" t="s">
        <v>101</v>
      </c>
      <c r="B9" s="44" t="s">
        <v>153</v>
      </c>
      <c r="C9" s="146" t="s">
        <v>68</v>
      </c>
      <c r="D9" s="465">
        <v>1</v>
      </c>
      <c r="E9" s="46"/>
      <c r="F9" s="46">
        <f t="shared" si="0"/>
        <v>0</v>
      </c>
      <c r="G9" s="138"/>
      <c r="I9" s="140"/>
    </row>
    <row r="10" spans="1:9" x14ac:dyDescent="0.25">
      <c r="A10" s="37" t="s">
        <v>58</v>
      </c>
      <c r="B10" s="556" t="s">
        <v>215</v>
      </c>
      <c r="C10" s="557"/>
      <c r="D10" s="557"/>
      <c r="E10" s="558"/>
      <c r="F10" s="155">
        <f>SUM(F6:F9)</f>
        <v>0</v>
      </c>
      <c r="G10" s="154"/>
      <c r="H10" s="143"/>
    </row>
    <row r="11" spans="1:9" x14ac:dyDescent="0.25">
      <c r="A11" s="560"/>
      <c r="B11" s="561"/>
      <c r="C11" s="561"/>
      <c r="D11" s="561"/>
      <c r="E11" s="561"/>
      <c r="F11" s="562"/>
    </row>
    <row r="12" spans="1:9" x14ac:dyDescent="0.25">
      <c r="A12" s="35" t="s">
        <v>62</v>
      </c>
      <c r="B12" s="553" t="s">
        <v>214</v>
      </c>
      <c r="C12" s="554"/>
      <c r="D12" s="554"/>
      <c r="E12" s="554"/>
      <c r="F12" s="555"/>
    </row>
    <row r="13" spans="1:9" ht="35.25" customHeight="1" x14ac:dyDescent="0.25">
      <c r="A13" s="43" t="s">
        <v>64</v>
      </c>
      <c r="B13" s="44" t="s">
        <v>97</v>
      </c>
      <c r="C13" s="45" t="s">
        <v>68</v>
      </c>
      <c r="D13" s="428">
        <v>4</v>
      </c>
      <c r="E13" s="46"/>
      <c r="F13" s="46">
        <f>D13*E13</f>
        <v>0</v>
      </c>
    </row>
    <row r="14" spans="1:9" ht="25.5" x14ac:dyDescent="0.25">
      <c r="A14" s="43" t="s">
        <v>65</v>
      </c>
      <c r="B14" s="44" t="s">
        <v>1360</v>
      </c>
      <c r="C14" s="45" t="s">
        <v>7</v>
      </c>
      <c r="D14" s="428">
        <v>21</v>
      </c>
      <c r="E14" s="46"/>
      <c r="F14" s="46">
        <f t="shared" ref="F14:F17" si="1">D14*E14</f>
        <v>0</v>
      </c>
    </row>
    <row r="15" spans="1:9" ht="135.75" customHeight="1" x14ac:dyDescent="0.25">
      <c r="A15" s="43" t="s">
        <v>66</v>
      </c>
      <c r="B15" s="36" t="s">
        <v>1440</v>
      </c>
      <c r="C15" s="45" t="s">
        <v>7</v>
      </c>
      <c r="D15" s="428">
        <v>21</v>
      </c>
      <c r="E15" s="46"/>
      <c r="F15" s="46">
        <f t="shared" si="1"/>
        <v>0</v>
      </c>
    </row>
    <row r="16" spans="1:9" ht="25.5" x14ac:dyDescent="0.25">
      <c r="A16" s="43" t="s">
        <v>102</v>
      </c>
      <c r="B16" s="47" t="s">
        <v>3073</v>
      </c>
      <c r="C16" s="45" t="s">
        <v>7</v>
      </c>
      <c r="D16" s="428">
        <v>10</v>
      </c>
      <c r="E16" s="46"/>
      <c r="F16" s="46">
        <f t="shared" si="1"/>
        <v>0</v>
      </c>
    </row>
    <row r="17" spans="1:7" ht="110.25" customHeight="1" x14ac:dyDescent="0.25">
      <c r="A17" s="43" t="s">
        <v>103</v>
      </c>
      <c r="B17" s="36" t="s">
        <v>1439</v>
      </c>
      <c r="C17" s="45" t="s">
        <v>7</v>
      </c>
      <c r="D17" s="428">
        <v>10</v>
      </c>
      <c r="E17" s="46"/>
      <c r="F17" s="46">
        <f t="shared" si="1"/>
        <v>0</v>
      </c>
    </row>
    <row r="18" spans="1:7" ht="25.5" customHeight="1" thickBot="1" x14ac:dyDescent="0.3">
      <c r="A18" s="37" t="s">
        <v>62</v>
      </c>
      <c r="B18" s="556" t="s">
        <v>216</v>
      </c>
      <c r="C18" s="557"/>
      <c r="D18" s="557"/>
      <c r="E18" s="558"/>
      <c r="F18" s="155">
        <f>SUM(F13:F17)</f>
        <v>0</v>
      </c>
      <c r="G18" s="154"/>
    </row>
    <row r="19" spans="1:7" ht="33" customHeight="1" thickBot="1" x14ac:dyDescent="0.3">
      <c r="A19" s="59" t="s">
        <v>41</v>
      </c>
      <c r="B19" s="544" t="s">
        <v>280</v>
      </c>
      <c r="C19" s="545"/>
      <c r="D19" s="545"/>
      <c r="E19" s="546"/>
      <c r="F19" s="157">
        <f>SUM(F18+F10)</f>
        <v>0</v>
      </c>
      <c r="G19" s="156"/>
    </row>
  </sheetData>
  <protectedRanges>
    <protectedRange sqref="A4:F5 A6:D9 A10:F12 A18:F19 A13:D17 F13:F17" name="Raspon1"/>
    <protectedRange sqref="F6:F9" name="Raspon1_1"/>
    <protectedRange sqref="E6:E9" name="Raspon1_1_1_1"/>
    <protectedRange sqref="E13:E17" name="Raspon1_2_1"/>
  </protectedRanges>
  <mergeCells count="9">
    <mergeCell ref="B19:E19"/>
    <mergeCell ref="A1:F1"/>
    <mergeCell ref="B4:F4"/>
    <mergeCell ref="B12:F12"/>
    <mergeCell ref="B18:E18"/>
    <mergeCell ref="A3:F3"/>
    <mergeCell ref="B5:F5"/>
    <mergeCell ref="B10:E10"/>
    <mergeCell ref="A11:F11"/>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M1628"/>
  <sheetViews>
    <sheetView topLeftCell="A1583" zoomScale="70" zoomScaleNormal="70" workbookViewId="0">
      <selection activeCell="B1608" sqref="B1608"/>
    </sheetView>
  </sheetViews>
  <sheetFormatPr defaultRowHeight="15" x14ac:dyDescent="0.25"/>
  <cols>
    <col min="1" max="1" width="10.7109375" style="94" customWidth="1"/>
    <col min="2" max="2" width="89.28515625" customWidth="1"/>
    <col min="3" max="3" width="8.85546875" style="230" customWidth="1"/>
    <col min="4" max="4" width="15.140625" style="424" customWidth="1"/>
    <col min="5" max="5" width="16.85546875" customWidth="1"/>
    <col min="6" max="6" width="20.42578125" style="230" customWidth="1"/>
    <col min="8" max="8" width="9.28515625" bestFit="1" customWidth="1"/>
    <col min="10" max="10" width="12" bestFit="1" customWidth="1"/>
  </cols>
  <sheetData>
    <row r="1" spans="1:10" ht="33.75" customHeight="1" thickBot="1" x14ac:dyDescent="0.3">
      <c r="A1" s="576" t="s">
        <v>0</v>
      </c>
      <c r="B1" s="577"/>
      <c r="C1" s="577"/>
      <c r="D1" s="577"/>
      <c r="E1" s="577"/>
      <c r="F1" s="578"/>
    </row>
    <row r="2" spans="1:10" s="27" customFormat="1" ht="16.5" thickBot="1" x14ac:dyDescent="0.3">
      <c r="A2" s="158" t="s">
        <v>1</v>
      </c>
      <c r="B2" s="144" t="s">
        <v>2</v>
      </c>
      <c r="C2" s="535" t="s">
        <v>3</v>
      </c>
      <c r="D2" s="521" t="s">
        <v>4</v>
      </c>
      <c r="E2" s="159" t="s">
        <v>5</v>
      </c>
      <c r="F2" s="466" t="s">
        <v>6</v>
      </c>
    </row>
    <row r="3" spans="1:10" s="27" customFormat="1" ht="13.5" thickBot="1" x14ac:dyDescent="0.25">
      <c r="A3" s="588"/>
      <c r="B3" s="588"/>
      <c r="C3" s="588"/>
      <c r="D3" s="588"/>
      <c r="E3" s="588"/>
      <c r="F3" s="588"/>
    </row>
    <row r="4" spans="1:10" s="27" customFormat="1" ht="33" customHeight="1" thickBot="1" x14ac:dyDescent="0.25">
      <c r="A4" s="160" t="s">
        <v>43</v>
      </c>
      <c r="B4" s="579" t="s">
        <v>217</v>
      </c>
      <c r="C4" s="580"/>
      <c r="D4" s="580"/>
      <c r="E4" s="580"/>
      <c r="F4" s="581"/>
    </row>
    <row r="5" spans="1:10" s="27" customFormat="1" ht="21.75" customHeight="1" x14ac:dyDescent="0.2">
      <c r="A5" s="62" t="s">
        <v>72</v>
      </c>
      <c r="B5" s="587" t="s">
        <v>60</v>
      </c>
      <c r="C5" s="587"/>
      <c r="D5" s="587"/>
      <c r="E5" s="587"/>
      <c r="F5" s="587"/>
    </row>
    <row r="6" spans="1:10" s="28" customFormat="1" ht="30" customHeight="1" x14ac:dyDescent="0.2">
      <c r="A6" s="583"/>
      <c r="B6" s="582" t="s">
        <v>94</v>
      </c>
      <c r="C6" s="582"/>
      <c r="D6" s="582"/>
      <c r="E6" s="582"/>
      <c r="F6" s="582"/>
    </row>
    <row r="7" spans="1:10" s="29" customFormat="1" ht="57" customHeight="1" x14ac:dyDescent="0.2">
      <c r="A7" s="583"/>
      <c r="B7" s="582" t="s">
        <v>714</v>
      </c>
      <c r="C7" s="582"/>
      <c r="D7" s="582"/>
      <c r="E7" s="582"/>
      <c r="F7" s="582"/>
    </row>
    <row r="9" spans="1:10" s="29" customFormat="1" ht="21" customHeight="1" x14ac:dyDescent="0.2">
      <c r="A9" s="345" t="s">
        <v>73</v>
      </c>
      <c r="B9" s="567" t="s">
        <v>717</v>
      </c>
      <c r="C9" s="567"/>
      <c r="D9" s="567"/>
      <c r="E9" s="567"/>
      <c r="F9" s="567"/>
    </row>
    <row r="10" spans="1:10" s="29" customFormat="1" ht="42" customHeight="1" x14ac:dyDescent="0.2">
      <c r="A10" s="221" t="s">
        <v>235</v>
      </c>
      <c r="B10" s="222" t="s">
        <v>338</v>
      </c>
      <c r="C10" s="436" t="s">
        <v>297</v>
      </c>
      <c r="D10" s="522">
        <v>1</v>
      </c>
      <c r="E10" s="223"/>
      <c r="F10" s="293">
        <f>+E10*D10</f>
        <v>0</v>
      </c>
    </row>
    <row r="11" spans="1:10" s="139" customFormat="1" ht="20.25" customHeight="1" x14ac:dyDescent="0.2">
      <c r="A11" s="239" t="s">
        <v>73</v>
      </c>
      <c r="B11" s="347" t="s">
        <v>337</v>
      </c>
      <c r="C11" s="536"/>
      <c r="D11" s="523"/>
      <c r="E11" s="349"/>
      <c r="F11" s="470">
        <f>SUM(F10)</f>
        <v>0</v>
      </c>
      <c r="H11" s="346" t="s">
        <v>662</v>
      </c>
      <c r="I11" s="346" t="s">
        <v>663</v>
      </c>
      <c r="J11" s="346" t="s">
        <v>664</v>
      </c>
    </row>
    <row r="12" spans="1:10" s="288" customFormat="1" ht="15" customHeight="1" x14ac:dyDescent="0.25">
      <c r="A12" s="574"/>
      <c r="B12" s="574"/>
      <c r="C12" s="574"/>
      <c r="D12" s="574"/>
      <c r="E12" s="574"/>
      <c r="F12" s="574"/>
      <c r="H12" s="289">
        <v>2</v>
      </c>
      <c r="I12" s="290">
        <v>1.5</v>
      </c>
      <c r="J12" s="290">
        <v>1.6</v>
      </c>
    </row>
    <row r="13" spans="1:10" ht="19.5" customHeight="1" x14ac:dyDescent="0.25">
      <c r="A13" s="301" t="s">
        <v>715</v>
      </c>
      <c r="B13" s="575" t="s">
        <v>716</v>
      </c>
      <c r="C13" s="575"/>
      <c r="D13" s="575"/>
      <c r="E13" s="575"/>
      <c r="F13" s="575"/>
      <c r="H13" s="291"/>
    </row>
    <row r="14" spans="1:10" s="294" customFormat="1" ht="43.5" customHeight="1" x14ac:dyDescent="0.2">
      <c r="A14" s="302" t="s">
        <v>718</v>
      </c>
      <c r="B14" s="303" t="s">
        <v>666</v>
      </c>
      <c r="C14" s="292" t="s">
        <v>667</v>
      </c>
      <c r="D14" s="460">
        <v>1</v>
      </c>
      <c r="E14" s="293"/>
      <c r="F14" s="293">
        <f t="shared" ref="F14:F28" si="0">D14*E14</f>
        <v>0</v>
      </c>
      <c r="I14" s="382"/>
    </row>
    <row r="15" spans="1:10" ht="123" customHeight="1" x14ac:dyDescent="0.25">
      <c r="A15" s="302" t="s">
        <v>719</v>
      </c>
      <c r="B15" s="295" t="s">
        <v>668</v>
      </c>
      <c r="C15" s="296" t="s">
        <v>669</v>
      </c>
      <c r="D15" s="461">
        <f>(H12+0.2+0.6)*(I12+0.4+0.6*2)*(J12+0.4+0.2)</f>
        <v>19.096</v>
      </c>
      <c r="E15" s="297"/>
      <c r="F15" s="293">
        <f t="shared" si="0"/>
        <v>0</v>
      </c>
      <c r="H15" s="291"/>
    </row>
    <row r="16" spans="1:10" ht="25.5" x14ac:dyDescent="0.25">
      <c r="A16" s="302" t="s">
        <v>720</v>
      </c>
      <c r="B16" s="295" t="s">
        <v>670</v>
      </c>
      <c r="C16" s="296" t="s">
        <v>669</v>
      </c>
      <c r="D16" s="461">
        <f>(H12+0.2+0.3)*(I12+0.4+0.6)*0.1</f>
        <v>0.625</v>
      </c>
      <c r="E16" s="297"/>
      <c r="F16" s="293">
        <f t="shared" si="0"/>
        <v>0</v>
      </c>
      <c r="H16" s="291"/>
    </row>
    <row r="17" spans="1:10" ht="38.25" x14ac:dyDescent="0.25">
      <c r="A17" s="302" t="s">
        <v>721</v>
      </c>
      <c r="B17" s="295" t="s">
        <v>671</v>
      </c>
      <c r="C17" s="296" t="s">
        <v>672</v>
      </c>
      <c r="D17" s="461">
        <f>(H12+0.4)*0.2*2+(I12+0.4)*0.2*2</f>
        <v>1.72</v>
      </c>
      <c r="E17" s="297"/>
      <c r="F17" s="293">
        <f t="shared" si="0"/>
        <v>0</v>
      </c>
      <c r="H17" s="291"/>
    </row>
    <row r="18" spans="1:10" ht="62.25" customHeight="1" x14ac:dyDescent="0.25">
      <c r="A18" s="302" t="s">
        <v>722</v>
      </c>
      <c r="B18" s="295" t="s">
        <v>673</v>
      </c>
      <c r="C18" s="296" t="s">
        <v>669</v>
      </c>
      <c r="D18" s="461">
        <f>(H12+0.2)*(I12+0.4)*0.2</f>
        <v>0.83599999999999997</v>
      </c>
      <c r="E18" s="297"/>
      <c r="F18" s="293">
        <f t="shared" si="0"/>
        <v>0</v>
      </c>
      <c r="H18" s="291"/>
    </row>
    <row r="19" spans="1:10" ht="38.25" x14ac:dyDescent="0.25">
      <c r="A19" s="302" t="s">
        <v>723</v>
      </c>
      <c r="B19" s="295" t="s">
        <v>674</v>
      </c>
      <c r="C19" s="296" t="s">
        <v>672</v>
      </c>
      <c r="D19" s="461">
        <f>(H12+0.2)*J12*2+(I12+0.4)*J12+H12*J12*2+I12*J12</f>
        <v>18.880000000000003</v>
      </c>
      <c r="E19" s="297"/>
      <c r="F19" s="293">
        <f t="shared" si="0"/>
        <v>0</v>
      </c>
      <c r="H19" s="291"/>
    </row>
    <row r="20" spans="1:10" ht="25.5" x14ac:dyDescent="0.25">
      <c r="A20" s="302" t="s">
        <v>724</v>
      </c>
      <c r="B20" s="295" t="s">
        <v>675</v>
      </c>
      <c r="C20" s="296" t="s">
        <v>672</v>
      </c>
      <c r="D20" s="461">
        <f>H12*I12+(H12+0.2)*0.2*2+(I12+0.4)*0.2</f>
        <v>4.26</v>
      </c>
      <c r="E20" s="297"/>
      <c r="F20" s="293">
        <f t="shared" si="0"/>
        <v>0</v>
      </c>
      <c r="H20" s="291"/>
    </row>
    <row r="21" spans="1:10" ht="51" x14ac:dyDescent="0.25">
      <c r="A21" s="302" t="s">
        <v>725</v>
      </c>
      <c r="B21" s="295" t="s">
        <v>298</v>
      </c>
      <c r="C21" s="296" t="s">
        <v>299</v>
      </c>
      <c r="D21" s="461">
        <f>(D18+D22+D23)*80</f>
        <v>279.04000000000002</v>
      </c>
      <c r="E21" s="297"/>
      <c r="F21" s="293">
        <f t="shared" si="0"/>
        <v>0</v>
      </c>
      <c r="H21" s="291"/>
    </row>
    <row r="22" spans="1:10" ht="25.5" x14ac:dyDescent="0.25">
      <c r="A22" s="302" t="s">
        <v>726</v>
      </c>
      <c r="B22" s="295" t="s">
        <v>676</v>
      </c>
      <c r="C22" s="296" t="s">
        <v>669</v>
      </c>
      <c r="D22" s="461">
        <f>(H12+0.2)*J12*0.2*2+I12*J12*0.2</f>
        <v>1.8880000000000003</v>
      </c>
      <c r="E22" s="297"/>
      <c r="F22" s="293">
        <f t="shared" si="0"/>
        <v>0</v>
      </c>
      <c r="H22" s="291"/>
      <c r="I22" s="87"/>
    </row>
    <row r="23" spans="1:10" ht="38.25" x14ac:dyDescent="0.25">
      <c r="A23" s="302" t="s">
        <v>727</v>
      </c>
      <c r="B23" s="295" t="s">
        <v>677</v>
      </c>
      <c r="C23" s="296" t="s">
        <v>669</v>
      </c>
      <c r="D23" s="461">
        <f>(H12+0.2)*(I12+0.4)*0.2-0.6*0.6*0.2</f>
        <v>0.76400000000000001</v>
      </c>
      <c r="E23" s="297"/>
      <c r="F23" s="293">
        <f t="shared" si="0"/>
        <v>0</v>
      </c>
      <c r="H23" s="291"/>
    </row>
    <row r="24" spans="1:10" ht="25.5" x14ac:dyDescent="0.25">
      <c r="A24" s="302" t="s">
        <v>728</v>
      </c>
      <c r="B24" s="295" t="s">
        <v>678</v>
      </c>
      <c r="C24" s="296" t="s">
        <v>199</v>
      </c>
      <c r="D24" s="461">
        <v>1</v>
      </c>
      <c r="E24" s="297"/>
      <c r="F24" s="293">
        <f t="shared" si="0"/>
        <v>0</v>
      </c>
      <c r="H24" s="291"/>
    </row>
    <row r="25" spans="1:10" x14ac:dyDescent="0.25">
      <c r="A25" s="302" t="s">
        <v>729</v>
      </c>
      <c r="B25" s="295" t="s">
        <v>679</v>
      </c>
      <c r="C25" s="296" t="s">
        <v>297</v>
      </c>
      <c r="D25" s="461">
        <v>1</v>
      </c>
      <c r="E25" s="297"/>
      <c r="F25" s="293">
        <f t="shared" si="0"/>
        <v>0</v>
      </c>
      <c r="H25" s="291"/>
    </row>
    <row r="26" spans="1:10" ht="38.25" x14ac:dyDescent="0.25">
      <c r="A26" s="302" t="s">
        <v>730</v>
      </c>
      <c r="B26" s="298" t="s">
        <v>680</v>
      </c>
      <c r="C26" s="299" t="s">
        <v>199</v>
      </c>
      <c r="D26" s="462">
        <v>1</v>
      </c>
      <c r="E26" s="297"/>
      <c r="F26" s="293">
        <f t="shared" si="0"/>
        <v>0</v>
      </c>
      <c r="H26" s="291"/>
    </row>
    <row r="27" spans="1:10" ht="71.25" customHeight="1" x14ac:dyDescent="0.25">
      <c r="A27" s="302" t="s">
        <v>731</v>
      </c>
      <c r="B27" s="298" t="s">
        <v>681</v>
      </c>
      <c r="C27" s="299" t="s">
        <v>682</v>
      </c>
      <c r="D27" s="462">
        <f>(D15-D16)-(J12+0.4)*(H12+0.4)*(I12+0.4)</f>
        <v>9.3510000000000009</v>
      </c>
      <c r="E27" s="297"/>
      <c r="F27" s="293">
        <f t="shared" si="0"/>
        <v>0</v>
      </c>
      <c r="H27" s="291"/>
    </row>
    <row r="28" spans="1:10" ht="122.25" customHeight="1" x14ac:dyDescent="0.25">
      <c r="A28" s="302" t="s">
        <v>732</v>
      </c>
      <c r="B28" s="304" t="s">
        <v>684</v>
      </c>
      <c r="C28" s="299" t="s">
        <v>682</v>
      </c>
      <c r="D28" s="462">
        <f>(D15-D27)*1.25</f>
        <v>12.181249999999999</v>
      </c>
      <c r="E28" s="297"/>
      <c r="F28" s="293">
        <f t="shared" si="0"/>
        <v>0</v>
      </c>
      <c r="H28" s="291"/>
    </row>
    <row r="29" spans="1:10" s="139" customFormat="1" ht="20.25" customHeight="1" x14ac:dyDescent="0.2">
      <c r="A29" s="239" t="s">
        <v>715</v>
      </c>
      <c r="B29" s="347" t="s">
        <v>735</v>
      </c>
      <c r="C29" s="536"/>
      <c r="D29" s="523"/>
      <c r="E29" s="349"/>
      <c r="F29" s="470">
        <f>SUM(F14:F28)</f>
        <v>0</v>
      </c>
      <c r="H29" s="346" t="s">
        <v>662</v>
      </c>
      <c r="I29" s="346" t="s">
        <v>663</v>
      </c>
      <c r="J29" s="346" t="s">
        <v>664</v>
      </c>
    </row>
    <row r="30" spans="1:10" s="288" customFormat="1" ht="15" customHeight="1" x14ac:dyDescent="0.25">
      <c r="A30" s="574"/>
      <c r="B30" s="574"/>
      <c r="C30" s="574"/>
      <c r="D30" s="574"/>
      <c r="E30" s="574"/>
      <c r="F30" s="574"/>
      <c r="H30" s="289">
        <v>1.7</v>
      </c>
      <c r="I30" s="290">
        <v>2</v>
      </c>
      <c r="J30" s="290">
        <v>1.6</v>
      </c>
    </row>
    <row r="31" spans="1:10" ht="30" customHeight="1" x14ac:dyDescent="0.25">
      <c r="A31" s="301" t="s">
        <v>733</v>
      </c>
      <c r="B31" s="575" t="s">
        <v>734</v>
      </c>
      <c r="C31" s="575"/>
      <c r="D31" s="575"/>
      <c r="E31" s="575"/>
      <c r="F31" s="575"/>
      <c r="H31" s="291"/>
    </row>
    <row r="32" spans="1:10" s="294" customFormat="1" ht="43.5" customHeight="1" x14ac:dyDescent="0.2">
      <c r="A32" s="302" t="s">
        <v>790</v>
      </c>
      <c r="B32" s="303" t="s">
        <v>666</v>
      </c>
      <c r="C32" s="292" t="s">
        <v>667</v>
      </c>
      <c r="D32" s="460">
        <v>1</v>
      </c>
      <c r="E32" s="293"/>
      <c r="F32" s="293">
        <f t="shared" ref="F32:F46" si="1">D32*E32</f>
        <v>0</v>
      </c>
    </row>
    <row r="33" spans="1:10" ht="123" customHeight="1" x14ac:dyDescent="0.25">
      <c r="A33" s="302" t="s">
        <v>791</v>
      </c>
      <c r="B33" s="295" t="s">
        <v>668</v>
      </c>
      <c r="C33" s="296" t="s">
        <v>669</v>
      </c>
      <c r="D33" s="461">
        <f>(H30+0.2+0.6)*(I30+0.4+0.6*2)*(J30+0.4+0.2)</f>
        <v>19.8</v>
      </c>
      <c r="E33" s="297"/>
      <c r="F33" s="293">
        <f t="shared" si="1"/>
        <v>0</v>
      </c>
      <c r="H33" s="291"/>
    </row>
    <row r="34" spans="1:10" ht="25.5" x14ac:dyDescent="0.25">
      <c r="A34" s="302" t="s">
        <v>792</v>
      </c>
      <c r="B34" s="295" t="s">
        <v>670</v>
      </c>
      <c r="C34" s="296" t="s">
        <v>669</v>
      </c>
      <c r="D34" s="461">
        <f>(H30+0.2+0.3)*(I30+0.4+0.6)*0.1</f>
        <v>0.66</v>
      </c>
      <c r="E34" s="297"/>
      <c r="F34" s="293">
        <f t="shared" si="1"/>
        <v>0</v>
      </c>
      <c r="H34" s="291"/>
    </row>
    <row r="35" spans="1:10" ht="38.25" x14ac:dyDescent="0.25">
      <c r="A35" s="302" t="s">
        <v>793</v>
      </c>
      <c r="B35" s="295" t="s">
        <v>671</v>
      </c>
      <c r="C35" s="296" t="s">
        <v>672</v>
      </c>
      <c r="D35" s="461">
        <f>(H30+0.4)*0.2*2+(I30+0.4)*0.2*2</f>
        <v>1.8</v>
      </c>
      <c r="E35" s="297"/>
      <c r="F35" s="293">
        <f t="shared" si="1"/>
        <v>0</v>
      </c>
      <c r="H35" s="291"/>
    </row>
    <row r="36" spans="1:10" ht="62.25" customHeight="1" x14ac:dyDescent="0.25">
      <c r="A36" s="302" t="s">
        <v>794</v>
      </c>
      <c r="B36" s="295" t="s">
        <v>673</v>
      </c>
      <c r="C36" s="296" t="s">
        <v>669</v>
      </c>
      <c r="D36" s="461">
        <f>(H30+0.2)*(I30+0.4)*0.2</f>
        <v>0.91199999999999992</v>
      </c>
      <c r="E36" s="297"/>
      <c r="F36" s="293">
        <f t="shared" si="1"/>
        <v>0</v>
      </c>
      <c r="H36" s="291"/>
    </row>
    <row r="37" spans="1:10" ht="38.25" x14ac:dyDescent="0.25">
      <c r="A37" s="302" t="s">
        <v>795</v>
      </c>
      <c r="B37" s="295" t="s">
        <v>674</v>
      </c>
      <c r="C37" s="296" t="s">
        <v>672</v>
      </c>
      <c r="D37" s="461">
        <f>(H30+0.2)*J30*2+(I30+0.4)*J30+H30*J30*2+I30*J30</f>
        <v>18.559999999999999</v>
      </c>
      <c r="E37" s="297"/>
      <c r="F37" s="293">
        <f t="shared" si="1"/>
        <v>0</v>
      </c>
      <c r="H37" s="291"/>
    </row>
    <row r="38" spans="1:10" ht="25.5" x14ac:dyDescent="0.25">
      <c r="A38" s="302" t="s">
        <v>796</v>
      </c>
      <c r="B38" s="295" t="s">
        <v>675</v>
      </c>
      <c r="C38" s="296" t="s">
        <v>672</v>
      </c>
      <c r="D38" s="461">
        <f>H30*I30+(H30+0.2)*0.2*2+(I30+0.4)*0.2</f>
        <v>4.6400000000000006</v>
      </c>
      <c r="E38" s="297"/>
      <c r="F38" s="293">
        <f t="shared" si="1"/>
        <v>0</v>
      </c>
      <c r="H38" s="291"/>
    </row>
    <row r="39" spans="1:10" ht="51" x14ac:dyDescent="0.25">
      <c r="A39" s="302" t="s">
        <v>797</v>
      </c>
      <c r="B39" s="295" t="s">
        <v>298</v>
      </c>
      <c r="C39" s="296" t="s">
        <v>299</v>
      </c>
      <c r="D39" s="461">
        <f>(D36+D40+D41)*80</f>
        <v>288.64</v>
      </c>
      <c r="E39" s="297"/>
      <c r="F39" s="293">
        <f t="shared" si="1"/>
        <v>0</v>
      </c>
      <c r="H39" s="291"/>
    </row>
    <row r="40" spans="1:10" ht="25.5" x14ac:dyDescent="0.25">
      <c r="A40" s="302" t="s">
        <v>798</v>
      </c>
      <c r="B40" s="295" t="s">
        <v>676</v>
      </c>
      <c r="C40" s="296" t="s">
        <v>669</v>
      </c>
      <c r="D40" s="461">
        <f>(H30+0.2)*J30*0.2*2+I30*J30*0.2</f>
        <v>1.8560000000000003</v>
      </c>
      <c r="E40" s="297"/>
      <c r="F40" s="293">
        <f t="shared" si="1"/>
        <v>0</v>
      </c>
      <c r="H40" s="291"/>
    </row>
    <row r="41" spans="1:10" ht="38.25" x14ac:dyDescent="0.25">
      <c r="A41" s="302" t="s">
        <v>799</v>
      </c>
      <c r="B41" s="295" t="s">
        <v>677</v>
      </c>
      <c r="C41" s="296" t="s">
        <v>669</v>
      </c>
      <c r="D41" s="461">
        <f>(H30+0.2)*(I30+0.4)*0.2-0.6*0.6*0.2</f>
        <v>0.84</v>
      </c>
      <c r="E41" s="297"/>
      <c r="F41" s="293">
        <f t="shared" si="1"/>
        <v>0</v>
      </c>
      <c r="H41" s="291"/>
    </row>
    <row r="42" spans="1:10" ht="25.5" x14ac:dyDescent="0.25">
      <c r="A42" s="302" t="s">
        <v>800</v>
      </c>
      <c r="B42" s="295" t="s">
        <v>678</v>
      </c>
      <c r="C42" s="296" t="s">
        <v>199</v>
      </c>
      <c r="D42" s="461">
        <v>1</v>
      </c>
      <c r="E42" s="297"/>
      <c r="F42" s="293">
        <f t="shared" si="1"/>
        <v>0</v>
      </c>
      <c r="H42" s="291"/>
    </row>
    <row r="43" spans="1:10" x14ac:dyDescent="0.25">
      <c r="A43" s="302" t="s">
        <v>801</v>
      </c>
      <c r="B43" s="295" t="s">
        <v>679</v>
      </c>
      <c r="C43" s="296" t="s">
        <v>297</v>
      </c>
      <c r="D43" s="461">
        <v>1</v>
      </c>
      <c r="E43" s="297"/>
      <c r="F43" s="293">
        <f t="shared" si="1"/>
        <v>0</v>
      </c>
      <c r="H43" s="291"/>
    </row>
    <row r="44" spans="1:10" ht="38.25" x14ac:dyDescent="0.25">
      <c r="A44" s="302" t="s">
        <v>802</v>
      </c>
      <c r="B44" s="298" t="s">
        <v>680</v>
      </c>
      <c r="C44" s="299" t="s">
        <v>199</v>
      </c>
      <c r="D44" s="462">
        <v>1</v>
      </c>
      <c r="E44" s="297"/>
      <c r="F44" s="293">
        <f t="shared" si="1"/>
        <v>0</v>
      </c>
      <c r="H44" s="291"/>
    </row>
    <row r="45" spans="1:10" ht="71.25" customHeight="1" x14ac:dyDescent="0.25">
      <c r="A45" s="302" t="s">
        <v>803</v>
      </c>
      <c r="B45" s="298" t="s">
        <v>681</v>
      </c>
      <c r="C45" s="299" t="s">
        <v>682</v>
      </c>
      <c r="D45" s="462">
        <f>(D33-D34)-(J30+0.4)*(H30+0.4)*(I30+0.4)</f>
        <v>9.06</v>
      </c>
      <c r="E45" s="297"/>
      <c r="F45" s="293">
        <f t="shared" si="1"/>
        <v>0</v>
      </c>
      <c r="H45" s="291"/>
    </row>
    <row r="46" spans="1:10" ht="122.25" customHeight="1" x14ac:dyDescent="0.25">
      <c r="A46" s="302" t="s">
        <v>804</v>
      </c>
      <c r="B46" s="304" t="s">
        <v>684</v>
      </c>
      <c r="C46" s="299" t="s">
        <v>682</v>
      </c>
      <c r="D46" s="462">
        <f>(D33-D45)*1.25</f>
        <v>13.425000000000001</v>
      </c>
      <c r="E46" s="297"/>
      <c r="F46" s="293">
        <f t="shared" si="1"/>
        <v>0</v>
      </c>
      <c r="H46" s="291"/>
    </row>
    <row r="47" spans="1:10" s="139" customFormat="1" ht="20.25" customHeight="1" x14ac:dyDescent="0.2">
      <c r="A47" s="239" t="s">
        <v>733</v>
      </c>
      <c r="B47" s="347" t="s">
        <v>736</v>
      </c>
      <c r="C47" s="536"/>
      <c r="D47" s="523"/>
      <c r="E47" s="349"/>
      <c r="F47" s="470">
        <f>SUM(F32:F46)</f>
        <v>0</v>
      </c>
      <c r="H47" s="346" t="s">
        <v>662</v>
      </c>
      <c r="I47" s="346" t="s">
        <v>663</v>
      </c>
      <c r="J47" s="346" t="s">
        <v>664</v>
      </c>
    </row>
    <row r="48" spans="1:10" s="288" customFormat="1" ht="15" customHeight="1" x14ac:dyDescent="0.25">
      <c r="A48" s="574"/>
      <c r="B48" s="574"/>
      <c r="C48" s="574"/>
      <c r="D48" s="574"/>
      <c r="E48" s="574"/>
      <c r="F48" s="574"/>
      <c r="H48" s="289">
        <v>2.1</v>
      </c>
      <c r="I48" s="290">
        <v>2</v>
      </c>
      <c r="J48" s="290">
        <v>1.6</v>
      </c>
    </row>
    <row r="49" spans="1:10" ht="20.25" customHeight="1" x14ac:dyDescent="0.25">
      <c r="A49" s="301" t="s">
        <v>805</v>
      </c>
      <c r="B49" s="575" t="s">
        <v>737</v>
      </c>
      <c r="C49" s="575"/>
      <c r="D49" s="575"/>
      <c r="E49" s="575"/>
      <c r="F49" s="575"/>
      <c r="H49" s="291"/>
    </row>
    <row r="50" spans="1:10" ht="123" customHeight="1" x14ac:dyDescent="0.25">
      <c r="A50" s="302" t="s">
        <v>806</v>
      </c>
      <c r="B50" s="295" t="s">
        <v>668</v>
      </c>
      <c r="C50" s="296" t="s">
        <v>669</v>
      </c>
      <c r="D50" s="461">
        <f>(H48+0.2+0.6)*(I48+0.4+0.6*2)*(J48+0.4+0.2)</f>
        <v>22.968</v>
      </c>
      <c r="E50" s="297"/>
      <c r="F50" s="293">
        <f t="shared" ref="F50:F63" si="2">D50*E50</f>
        <v>0</v>
      </c>
      <c r="H50" s="291"/>
    </row>
    <row r="51" spans="1:10" ht="25.5" x14ac:dyDescent="0.25">
      <c r="A51" s="302" t="s">
        <v>807</v>
      </c>
      <c r="B51" s="295" t="s">
        <v>670</v>
      </c>
      <c r="C51" s="296" t="s">
        <v>669</v>
      </c>
      <c r="D51" s="461">
        <f>(H48+0.2+0.3)*(I48+0.4+0.6)*0.1</f>
        <v>0.78000000000000014</v>
      </c>
      <c r="E51" s="297"/>
      <c r="F51" s="293">
        <f t="shared" si="2"/>
        <v>0</v>
      </c>
      <c r="H51" s="291"/>
    </row>
    <row r="52" spans="1:10" ht="38.25" x14ac:dyDescent="0.25">
      <c r="A52" s="302" t="s">
        <v>808</v>
      </c>
      <c r="B52" s="295" t="s">
        <v>671</v>
      </c>
      <c r="C52" s="296" t="s">
        <v>672</v>
      </c>
      <c r="D52" s="461">
        <f>(H48+0.4)*0.2*2+(I48+0.4)*0.2*2</f>
        <v>1.96</v>
      </c>
      <c r="E52" s="297"/>
      <c r="F52" s="293">
        <f t="shared" si="2"/>
        <v>0</v>
      </c>
      <c r="H52" s="291"/>
    </row>
    <row r="53" spans="1:10" ht="62.25" customHeight="1" x14ac:dyDescent="0.25">
      <c r="A53" s="302" t="s">
        <v>809</v>
      </c>
      <c r="B53" s="295" t="s">
        <v>673</v>
      </c>
      <c r="C53" s="296" t="s">
        <v>669</v>
      </c>
      <c r="D53" s="461">
        <f>(H48+0.2)*(I48+0.4)*0.2</f>
        <v>1.1040000000000001</v>
      </c>
      <c r="E53" s="297"/>
      <c r="F53" s="293">
        <f t="shared" si="2"/>
        <v>0</v>
      </c>
      <c r="H53" s="291"/>
    </row>
    <row r="54" spans="1:10" ht="38.25" x14ac:dyDescent="0.25">
      <c r="A54" s="302" t="s">
        <v>810</v>
      </c>
      <c r="B54" s="295" t="s">
        <v>674</v>
      </c>
      <c r="C54" s="296" t="s">
        <v>672</v>
      </c>
      <c r="D54" s="461">
        <f>(H48+0.2)*J48*2+(I48+0.4)*J48+H48*J48*2+I48*J48</f>
        <v>21.12</v>
      </c>
      <c r="E54" s="297"/>
      <c r="F54" s="293">
        <f t="shared" si="2"/>
        <v>0</v>
      </c>
      <c r="H54" s="291"/>
    </row>
    <row r="55" spans="1:10" ht="25.5" x14ac:dyDescent="0.25">
      <c r="A55" s="302" t="s">
        <v>811</v>
      </c>
      <c r="B55" s="295" t="s">
        <v>675</v>
      </c>
      <c r="C55" s="296" t="s">
        <v>672</v>
      </c>
      <c r="D55" s="461">
        <f>H48*I48+(H48+0.2)*0.2*2+(I48+0.4)*0.2</f>
        <v>5.6</v>
      </c>
      <c r="E55" s="297"/>
      <c r="F55" s="293">
        <f t="shared" si="2"/>
        <v>0</v>
      </c>
      <c r="H55" s="291"/>
    </row>
    <row r="56" spans="1:10" ht="51" x14ac:dyDescent="0.25">
      <c r="A56" s="302" t="s">
        <v>812</v>
      </c>
      <c r="B56" s="295" t="s">
        <v>298</v>
      </c>
      <c r="C56" s="296" t="s">
        <v>299</v>
      </c>
      <c r="D56" s="461">
        <f>(D53+D57+D58)*80</f>
        <v>339.84000000000009</v>
      </c>
      <c r="E56" s="297"/>
      <c r="F56" s="293">
        <f t="shared" si="2"/>
        <v>0</v>
      </c>
      <c r="H56" s="291"/>
    </row>
    <row r="57" spans="1:10" ht="25.5" x14ac:dyDescent="0.25">
      <c r="A57" s="302" t="s">
        <v>813</v>
      </c>
      <c r="B57" s="295" t="s">
        <v>676</v>
      </c>
      <c r="C57" s="296" t="s">
        <v>669</v>
      </c>
      <c r="D57" s="461">
        <f>(H48+0.2)*J48*0.2*2+I48*J48*0.2</f>
        <v>2.1120000000000005</v>
      </c>
      <c r="E57" s="297"/>
      <c r="F57" s="293">
        <f t="shared" si="2"/>
        <v>0</v>
      </c>
      <c r="H57" s="291"/>
    </row>
    <row r="58" spans="1:10" ht="38.25" x14ac:dyDescent="0.25">
      <c r="A58" s="302" t="s">
        <v>814</v>
      </c>
      <c r="B58" s="295" t="s">
        <v>677</v>
      </c>
      <c r="C58" s="296" t="s">
        <v>669</v>
      </c>
      <c r="D58" s="461">
        <f>(H48+0.2)*(I48+0.4)*0.2-0.6*0.6*0.2</f>
        <v>1.032</v>
      </c>
      <c r="E58" s="297"/>
      <c r="F58" s="293">
        <f t="shared" si="2"/>
        <v>0</v>
      </c>
      <c r="H58" s="291"/>
    </row>
    <row r="59" spans="1:10" ht="25.5" x14ac:dyDescent="0.25">
      <c r="A59" s="302" t="s">
        <v>815</v>
      </c>
      <c r="B59" s="295" t="s">
        <v>678</v>
      </c>
      <c r="C59" s="296" t="s">
        <v>199</v>
      </c>
      <c r="D59" s="461">
        <v>1</v>
      </c>
      <c r="E59" s="297"/>
      <c r="F59" s="293">
        <f t="shared" si="2"/>
        <v>0</v>
      </c>
      <c r="H59" s="291"/>
    </row>
    <row r="60" spans="1:10" x14ac:dyDescent="0.25">
      <c r="A60" s="302" t="s">
        <v>816</v>
      </c>
      <c r="B60" s="295" t="s">
        <v>679</v>
      </c>
      <c r="C60" s="296" t="s">
        <v>297</v>
      </c>
      <c r="D60" s="461">
        <v>1</v>
      </c>
      <c r="E60" s="297"/>
      <c r="F60" s="293">
        <f t="shared" si="2"/>
        <v>0</v>
      </c>
      <c r="H60" s="291"/>
    </row>
    <row r="61" spans="1:10" ht="38.25" x14ac:dyDescent="0.25">
      <c r="A61" s="302" t="s">
        <v>817</v>
      </c>
      <c r="B61" s="298" t="s">
        <v>680</v>
      </c>
      <c r="C61" s="299" t="s">
        <v>199</v>
      </c>
      <c r="D61" s="462">
        <v>1</v>
      </c>
      <c r="E61" s="297"/>
      <c r="F61" s="293">
        <f t="shared" si="2"/>
        <v>0</v>
      </c>
      <c r="H61" s="291"/>
    </row>
    <row r="62" spans="1:10" ht="71.25" customHeight="1" x14ac:dyDescent="0.25">
      <c r="A62" s="302" t="s">
        <v>818</v>
      </c>
      <c r="B62" s="298" t="s">
        <v>681</v>
      </c>
      <c r="C62" s="299" t="s">
        <v>682</v>
      </c>
      <c r="D62" s="462">
        <f>(D50-D51)-(J48+0.4)*(H48+0.4)*(I48+0.4)</f>
        <v>10.187999999999999</v>
      </c>
      <c r="E62" s="297"/>
      <c r="F62" s="293">
        <f t="shared" si="2"/>
        <v>0</v>
      </c>
      <c r="H62" s="291"/>
    </row>
    <row r="63" spans="1:10" ht="122.25" customHeight="1" x14ac:dyDescent="0.25">
      <c r="A63" s="302" t="s">
        <v>819</v>
      </c>
      <c r="B63" s="304" t="s">
        <v>684</v>
      </c>
      <c r="C63" s="299" t="s">
        <v>682</v>
      </c>
      <c r="D63" s="462">
        <f>(D50-D62)*1.25</f>
        <v>15.975000000000001</v>
      </c>
      <c r="E63" s="297"/>
      <c r="F63" s="293">
        <f t="shared" si="2"/>
        <v>0</v>
      </c>
      <c r="H63" s="291"/>
    </row>
    <row r="64" spans="1:10" s="139" customFormat="1" ht="20.25" customHeight="1" x14ac:dyDescent="0.2">
      <c r="A64" s="239" t="s">
        <v>805</v>
      </c>
      <c r="B64" s="347" t="s">
        <v>738</v>
      </c>
      <c r="C64" s="536"/>
      <c r="D64" s="523"/>
      <c r="E64" s="349"/>
      <c r="F64" s="470">
        <f>SUM(F50:F63)</f>
        <v>0</v>
      </c>
      <c r="H64" s="346" t="s">
        <v>662</v>
      </c>
      <c r="I64" s="346" t="s">
        <v>663</v>
      </c>
      <c r="J64" s="346" t="s">
        <v>664</v>
      </c>
    </row>
    <row r="65" spans="1:10" s="288" customFormat="1" ht="15" customHeight="1" x14ac:dyDescent="0.25">
      <c r="A65" s="574"/>
      <c r="B65" s="574"/>
      <c r="C65" s="574"/>
      <c r="D65" s="574"/>
      <c r="E65" s="574"/>
      <c r="F65" s="574"/>
      <c r="H65" s="289">
        <v>2</v>
      </c>
      <c r="I65" s="290">
        <v>1.9</v>
      </c>
      <c r="J65" s="290">
        <v>1.6</v>
      </c>
    </row>
    <row r="66" spans="1:10" ht="19.5" customHeight="1" x14ac:dyDescent="0.25">
      <c r="A66" s="301" t="s">
        <v>820</v>
      </c>
      <c r="B66" s="575" t="s">
        <v>739</v>
      </c>
      <c r="C66" s="575"/>
      <c r="D66" s="575"/>
      <c r="E66" s="575"/>
      <c r="F66" s="575"/>
      <c r="H66" s="291"/>
    </row>
    <row r="67" spans="1:10" ht="123" customHeight="1" x14ac:dyDescent="0.25">
      <c r="A67" s="302" t="s">
        <v>821</v>
      </c>
      <c r="B67" s="295" t="s">
        <v>668</v>
      </c>
      <c r="C67" s="296" t="s">
        <v>669</v>
      </c>
      <c r="D67" s="461">
        <f>(H65+0.2+0.6)*(I65+0.4+0.6*2)*(J65+0.4+0.2)</f>
        <v>21.560000000000002</v>
      </c>
      <c r="E67" s="297"/>
      <c r="F67" s="293">
        <f t="shared" ref="F67:F80" si="3">D67*E67</f>
        <v>0</v>
      </c>
      <c r="H67" s="291"/>
    </row>
    <row r="68" spans="1:10" ht="25.5" x14ac:dyDescent="0.25">
      <c r="A68" s="302" t="s">
        <v>822</v>
      </c>
      <c r="B68" s="295" t="s">
        <v>670</v>
      </c>
      <c r="C68" s="296" t="s">
        <v>669</v>
      </c>
      <c r="D68" s="461">
        <f>(H65+0.2+0.3)*(I65+0.4+0.6)*0.1</f>
        <v>0.72500000000000009</v>
      </c>
      <c r="E68" s="297"/>
      <c r="F68" s="293">
        <f t="shared" si="3"/>
        <v>0</v>
      </c>
      <c r="H68" s="291"/>
    </row>
    <row r="69" spans="1:10" ht="38.25" x14ac:dyDescent="0.25">
      <c r="A69" s="302" t="s">
        <v>823</v>
      </c>
      <c r="B69" s="295" t="s">
        <v>671</v>
      </c>
      <c r="C69" s="296" t="s">
        <v>672</v>
      </c>
      <c r="D69" s="461">
        <f>(H65+0.4)*0.2*2+(I65+0.4)*0.2*2</f>
        <v>1.88</v>
      </c>
      <c r="E69" s="297"/>
      <c r="F69" s="293">
        <f t="shared" si="3"/>
        <v>0</v>
      </c>
      <c r="H69" s="291"/>
    </row>
    <row r="70" spans="1:10" ht="62.25" customHeight="1" x14ac:dyDescent="0.25">
      <c r="A70" s="302" t="s">
        <v>824</v>
      </c>
      <c r="B70" s="295" t="s">
        <v>673</v>
      </c>
      <c r="C70" s="296" t="s">
        <v>669</v>
      </c>
      <c r="D70" s="461">
        <f>(H65+0.2)*(I65+0.4)*0.2</f>
        <v>1.012</v>
      </c>
      <c r="E70" s="297"/>
      <c r="F70" s="293">
        <f t="shared" si="3"/>
        <v>0</v>
      </c>
      <c r="H70" s="291"/>
    </row>
    <row r="71" spans="1:10" ht="38.25" x14ac:dyDescent="0.25">
      <c r="A71" s="302" t="s">
        <v>825</v>
      </c>
      <c r="B71" s="295" t="s">
        <v>674</v>
      </c>
      <c r="C71" s="296" t="s">
        <v>672</v>
      </c>
      <c r="D71" s="461">
        <f>(H65+0.2)*J65*2+(I65+0.4)*J65+H65*J65*2+I65*J65</f>
        <v>20.16</v>
      </c>
      <c r="E71" s="297"/>
      <c r="F71" s="293">
        <f t="shared" si="3"/>
        <v>0</v>
      </c>
      <c r="H71" s="291"/>
    </row>
    <row r="72" spans="1:10" ht="25.5" x14ac:dyDescent="0.25">
      <c r="A72" s="302" t="s">
        <v>826</v>
      </c>
      <c r="B72" s="295" t="s">
        <v>675</v>
      </c>
      <c r="C72" s="296" t="s">
        <v>672</v>
      </c>
      <c r="D72" s="461">
        <f>H65*I65+(H65+0.2)*0.2*2+(I65+0.4)*0.2</f>
        <v>5.14</v>
      </c>
      <c r="E72" s="297"/>
      <c r="F72" s="293">
        <f t="shared" si="3"/>
        <v>0</v>
      </c>
      <c r="H72" s="291"/>
    </row>
    <row r="73" spans="1:10" ht="51" x14ac:dyDescent="0.25">
      <c r="A73" s="302" t="s">
        <v>827</v>
      </c>
      <c r="B73" s="295" t="s">
        <v>298</v>
      </c>
      <c r="C73" s="296" t="s">
        <v>299</v>
      </c>
      <c r="D73" s="461">
        <f>(D70+D74+D75)*80</f>
        <v>317.44000000000005</v>
      </c>
      <c r="E73" s="297"/>
      <c r="F73" s="293">
        <f t="shared" si="3"/>
        <v>0</v>
      </c>
      <c r="H73" s="291"/>
    </row>
    <row r="74" spans="1:10" ht="25.5" x14ac:dyDescent="0.25">
      <c r="A74" s="302" t="s">
        <v>828</v>
      </c>
      <c r="B74" s="295" t="s">
        <v>676</v>
      </c>
      <c r="C74" s="296" t="s">
        <v>669</v>
      </c>
      <c r="D74" s="461">
        <f>(H65+0.2)*J65*0.2*2+I65*J65*0.2</f>
        <v>2.0160000000000005</v>
      </c>
      <c r="E74" s="297"/>
      <c r="F74" s="293">
        <f t="shared" si="3"/>
        <v>0</v>
      </c>
      <c r="H74" s="291"/>
    </row>
    <row r="75" spans="1:10" ht="38.25" x14ac:dyDescent="0.25">
      <c r="A75" s="302" t="s">
        <v>829</v>
      </c>
      <c r="B75" s="295" t="s">
        <v>677</v>
      </c>
      <c r="C75" s="296" t="s">
        <v>669</v>
      </c>
      <c r="D75" s="461">
        <f>(H65+0.2)*(I65+0.4)*0.2-0.6*0.6*0.2</f>
        <v>0.94000000000000006</v>
      </c>
      <c r="E75" s="297"/>
      <c r="F75" s="293">
        <f t="shared" si="3"/>
        <v>0</v>
      </c>
      <c r="H75" s="291"/>
    </row>
    <row r="76" spans="1:10" ht="25.5" x14ac:dyDescent="0.25">
      <c r="A76" s="302" t="s">
        <v>830</v>
      </c>
      <c r="B76" s="295" t="s">
        <v>678</v>
      </c>
      <c r="C76" s="296" t="s">
        <v>199</v>
      </c>
      <c r="D76" s="461">
        <v>1</v>
      </c>
      <c r="E76" s="297"/>
      <c r="F76" s="293">
        <f t="shared" si="3"/>
        <v>0</v>
      </c>
      <c r="H76" s="291"/>
    </row>
    <row r="77" spans="1:10" x14ac:dyDescent="0.25">
      <c r="A77" s="302" t="s">
        <v>831</v>
      </c>
      <c r="B77" s="295" t="s">
        <v>679</v>
      </c>
      <c r="C77" s="296" t="s">
        <v>297</v>
      </c>
      <c r="D77" s="461">
        <v>1</v>
      </c>
      <c r="E77" s="297"/>
      <c r="F77" s="293">
        <f t="shared" si="3"/>
        <v>0</v>
      </c>
      <c r="H77" s="291"/>
    </row>
    <row r="78" spans="1:10" ht="38.25" x14ac:dyDescent="0.25">
      <c r="A78" s="302" t="s">
        <v>832</v>
      </c>
      <c r="B78" s="298" t="s">
        <v>680</v>
      </c>
      <c r="C78" s="299" t="s">
        <v>199</v>
      </c>
      <c r="D78" s="462">
        <v>1</v>
      </c>
      <c r="E78" s="297"/>
      <c r="F78" s="293">
        <f t="shared" si="3"/>
        <v>0</v>
      </c>
      <c r="H78" s="291"/>
    </row>
    <row r="79" spans="1:10" ht="71.25" customHeight="1" x14ac:dyDescent="0.25">
      <c r="A79" s="302" t="s">
        <v>833</v>
      </c>
      <c r="B79" s="298" t="s">
        <v>681</v>
      </c>
      <c r="C79" s="299" t="s">
        <v>682</v>
      </c>
      <c r="D79" s="462">
        <f>(D67-D68)-(J65+0.4)*(H65+0.4)*(I65+0.4)</f>
        <v>9.7950000000000017</v>
      </c>
      <c r="E79" s="297"/>
      <c r="F79" s="293">
        <f t="shared" si="3"/>
        <v>0</v>
      </c>
      <c r="H79" s="291"/>
    </row>
    <row r="80" spans="1:10" ht="122.25" customHeight="1" x14ac:dyDescent="0.25">
      <c r="A80" s="302" t="s">
        <v>834</v>
      </c>
      <c r="B80" s="304" t="s">
        <v>684</v>
      </c>
      <c r="C80" s="299" t="s">
        <v>682</v>
      </c>
      <c r="D80" s="462">
        <f>(D67-D79)*1.25</f>
        <v>14.706250000000001</v>
      </c>
      <c r="E80" s="297"/>
      <c r="F80" s="293">
        <f t="shared" si="3"/>
        <v>0</v>
      </c>
      <c r="H80" s="291"/>
    </row>
    <row r="81" spans="1:10" s="139" customFormat="1" ht="20.25" customHeight="1" x14ac:dyDescent="0.2">
      <c r="A81" s="239" t="s">
        <v>820</v>
      </c>
      <c r="B81" s="347" t="s">
        <v>1250</v>
      </c>
      <c r="C81" s="536"/>
      <c r="D81" s="523"/>
      <c r="E81" s="349"/>
      <c r="F81" s="470">
        <f>SUM(F67:F80)</f>
        <v>0</v>
      </c>
      <c r="H81" s="346" t="s">
        <v>662</v>
      </c>
      <c r="I81" s="346" t="s">
        <v>663</v>
      </c>
      <c r="J81" s="346" t="s">
        <v>664</v>
      </c>
    </row>
    <row r="82" spans="1:10" s="288" customFormat="1" ht="15" customHeight="1" x14ac:dyDescent="0.25">
      <c r="A82" s="574"/>
      <c r="B82" s="574"/>
      <c r="C82" s="574"/>
      <c r="D82" s="574"/>
      <c r="E82" s="574"/>
      <c r="F82" s="574"/>
      <c r="H82" s="289">
        <v>2.6</v>
      </c>
      <c r="I82" s="290">
        <v>1.9</v>
      </c>
      <c r="J82" s="290">
        <v>1.6</v>
      </c>
    </row>
    <row r="83" spans="1:10" ht="30" customHeight="1" x14ac:dyDescent="0.25">
      <c r="A83" s="301" t="s">
        <v>835</v>
      </c>
      <c r="B83" s="575" t="s">
        <v>740</v>
      </c>
      <c r="C83" s="575"/>
      <c r="D83" s="575"/>
      <c r="E83" s="575"/>
      <c r="F83" s="575"/>
      <c r="H83" s="291"/>
    </row>
    <row r="84" spans="1:10" s="294" customFormat="1" ht="43.5" customHeight="1" x14ac:dyDescent="0.2">
      <c r="A84" s="302" t="s">
        <v>836</v>
      </c>
      <c r="B84" s="303" t="s">
        <v>666</v>
      </c>
      <c r="C84" s="292" t="s">
        <v>667</v>
      </c>
      <c r="D84" s="460">
        <v>1</v>
      </c>
      <c r="E84" s="293"/>
      <c r="F84" s="293">
        <f>D84*E84</f>
        <v>0</v>
      </c>
    </row>
    <row r="85" spans="1:10" ht="123" customHeight="1" x14ac:dyDescent="0.25">
      <c r="A85" s="302" t="s">
        <v>837</v>
      </c>
      <c r="B85" s="295" t="s">
        <v>668</v>
      </c>
      <c r="C85" s="296" t="s">
        <v>669</v>
      </c>
      <c r="D85" s="461">
        <f>(H82+0.2+0.6)*(I82+0.4+0.6*2)*(J82+0.4+0.2)</f>
        <v>26.180000000000007</v>
      </c>
      <c r="E85" s="297"/>
      <c r="F85" s="293">
        <f t="shared" ref="F85:F98" si="4">D85*E85</f>
        <v>0</v>
      </c>
      <c r="H85" s="291"/>
    </row>
    <row r="86" spans="1:10" ht="25.5" x14ac:dyDescent="0.25">
      <c r="A86" s="302" t="s">
        <v>838</v>
      </c>
      <c r="B86" s="295" t="s">
        <v>670</v>
      </c>
      <c r="C86" s="296" t="s">
        <v>669</v>
      </c>
      <c r="D86" s="461">
        <f>(H82+0.2+0.3)*(I82+0.4+0.6)*0.1</f>
        <v>0.89900000000000002</v>
      </c>
      <c r="E86" s="297"/>
      <c r="F86" s="293">
        <f t="shared" si="4"/>
        <v>0</v>
      </c>
      <c r="H86" s="291"/>
    </row>
    <row r="87" spans="1:10" ht="38.25" x14ac:dyDescent="0.25">
      <c r="A87" s="302" t="s">
        <v>839</v>
      </c>
      <c r="B87" s="295" t="s">
        <v>671</v>
      </c>
      <c r="C87" s="296" t="s">
        <v>672</v>
      </c>
      <c r="D87" s="461">
        <f>(H82+0.4)*0.2*2+(I82+0.4)*0.2*2</f>
        <v>2.12</v>
      </c>
      <c r="E87" s="297"/>
      <c r="F87" s="293">
        <f t="shared" si="4"/>
        <v>0</v>
      </c>
      <c r="H87" s="291"/>
    </row>
    <row r="88" spans="1:10" ht="62.25" customHeight="1" x14ac:dyDescent="0.25">
      <c r="A88" s="302" t="s">
        <v>840</v>
      </c>
      <c r="B88" s="295" t="s">
        <v>673</v>
      </c>
      <c r="C88" s="296" t="s">
        <v>669</v>
      </c>
      <c r="D88" s="461">
        <f>(H82+0.2)*(I82+0.4)*0.2</f>
        <v>1.2880000000000003</v>
      </c>
      <c r="E88" s="297"/>
      <c r="F88" s="293">
        <f t="shared" si="4"/>
        <v>0</v>
      </c>
      <c r="H88" s="291"/>
    </row>
    <row r="89" spans="1:10" ht="38.25" x14ac:dyDescent="0.25">
      <c r="A89" s="302" t="s">
        <v>841</v>
      </c>
      <c r="B89" s="295" t="s">
        <v>674</v>
      </c>
      <c r="C89" s="296" t="s">
        <v>672</v>
      </c>
      <c r="D89" s="461">
        <f>(H82+0.2)*J82*2+(I82+0.4)*J82+H82*J82*2+I82*J82</f>
        <v>24</v>
      </c>
      <c r="E89" s="297"/>
      <c r="F89" s="293">
        <f t="shared" si="4"/>
        <v>0</v>
      </c>
      <c r="H89" s="291"/>
    </row>
    <row r="90" spans="1:10" ht="25.5" x14ac:dyDescent="0.25">
      <c r="A90" s="302" t="s">
        <v>842</v>
      </c>
      <c r="B90" s="295" t="s">
        <v>675</v>
      </c>
      <c r="C90" s="296" t="s">
        <v>672</v>
      </c>
      <c r="D90" s="461">
        <f>H82*I82+(H82+0.2)*0.2*2+(I82+0.4)*0.2</f>
        <v>6.52</v>
      </c>
      <c r="E90" s="297"/>
      <c r="F90" s="293">
        <f t="shared" si="4"/>
        <v>0</v>
      </c>
      <c r="H90" s="291"/>
    </row>
    <row r="91" spans="1:10" ht="51" x14ac:dyDescent="0.25">
      <c r="A91" s="302" t="s">
        <v>843</v>
      </c>
      <c r="B91" s="295" t="s">
        <v>298</v>
      </c>
      <c r="C91" s="296" t="s">
        <v>299</v>
      </c>
      <c r="D91" s="461">
        <f>(D88+D92+D93)*80</f>
        <v>392.32000000000005</v>
      </c>
      <c r="E91" s="297"/>
      <c r="F91" s="293">
        <f t="shared" si="4"/>
        <v>0</v>
      </c>
      <c r="H91" s="291"/>
    </row>
    <row r="92" spans="1:10" ht="25.5" x14ac:dyDescent="0.25">
      <c r="A92" s="302" t="s">
        <v>844</v>
      </c>
      <c r="B92" s="295" t="s">
        <v>676</v>
      </c>
      <c r="C92" s="296" t="s">
        <v>669</v>
      </c>
      <c r="D92" s="461">
        <f>(H82+0.2)*J82*0.2*2+I82*J82*0.2</f>
        <v>2.4000000000000004</v>
      </c>
      <c r="E92" s="297"/>
      <c r="F92" s="293">
        <f t="shared" si="4"/>
        <v>0</v>
      </c>
      <c r="H92" s="291"/>
    </row>
    <row r="93" spans="1:10" ht="38.25" x14ac:dyDescent="0.25">
      <c r="A93" s="302" t="s">
        <v>845</v>
      </c>
      <c r="B93" s="295" t="s">
        <v>677</v>
      </c>
      <c r="C93" s="296" t="s">
        <v>669</v>
      </c>
      <c r="D93" s="461">
        <f>(H82+0.2)*(I82+0.4)*0.2-0.6*0.6*0.2</f>
        <v>1.2160000000000002</v>
      </c>
      <c r="E93" s="297"/>
      <c r="F93" s="293">
        <f t="shared" si="4"/>
        <v>0</v>
      </c>
      <c r="H93" s="291"/>
    </row>
    <row r="94" spans="1:10" ht="25.5" x14ac:dyDescent="0.25">
      <c r="A94" s="302" t="s">
        <v>846</v>
      </c>
      <c r="B94" s="295" t="s">
        <v>678</v>
      </c>
      <c r="C94" s="296" t="s">
        <v>199</v>
      </c>
      <c r="D94" s="461">
        <v>1</v>
      </c>
      <c r="E94" s="297"/>
      <c r="F94" s="293">
        <f t="shared" si="4"/>
        <v>0</v>
      </c>
      <c r="H94" s="291"/>
    </row>
    <row r="95" spans="1:10" x14ac:dyDescent="0.25">
      <c r="A95" s="302" t="s">
        <v>847</v>
      </c>
      <c r="B95" s="295" t="s">
        <v>679</v>
      </c>
      <c r="C95" s="296" t="s">
        <v>297</v>
      </c>
      <c r="D95" s="461">
        <v>1</v>
      </c>
      <c r="E95" s="297"/>
      <c r="F95" s="293">
        <f t="shared" si="4"/>
        <v>0</v>
      </c>
      <c r="H95" s="291"/>
    </row>
    <row r="96" spans="1:10" ht="38.25" x14ac:dyDescent="0.25">
      <c r="A96" s="302" t="s">
        <v>848</v>
      </c>
      <c r="B96" s="298" t="s">
        <v>680</v>
      </c>
      <c r="C96" s="299" t="s">
        <v>199</v>
      </c>
      <c r="D96" s="462">
        <v>1</v>
      </c>
      <c r="E96" s="297"/>
      <c r="F96" s="293">
        <f t="shared" si="4"/>
        <v>0</v>
      </c>
      <c r="H96" s="291"/>
    </row>
    <row r="97" spans="1:10" ht="71.25" customHeight="1" x14ac:dyDescent="0.25">
      <c r="A97" s="302" t="s">
        <v>849</v>
      </c>
      <c r="B97" s="298" t="s">
        <v>681</v>
      </c>
      <c r="C97" s="299" t="s">
        <v>682</v>
      </c>
      <c r="D97" s="462">
        <f>(D85-D86)-(J82+0.4)*(H82+0.4)*(I82+0.4)</f>
        <v>11.481000000000007</v>
      </c>
      <c r="E97" s="297"/>
      <c r="F97" s="293">
        <f t="shared" si="4"/>
        <v>0</v>
      </c>
      <c r="H97" s="291"/>
    </row>
    <row r="98" spans="1:10" ht="122.25" customHeight="1" x14ac:dyDescent="0.25">
      <c r="A98" s="302" t="s">
        <v>850</v>
      </c>
      <c r="B98" s="304" t="s">
        <v>684</v>
      </c>
      <c r="C98" s="299" t="s">
        <v>682</v>
      </c>
      <c r="D98" s="462">
        <f>(D85-D97)*1.25</f>
        <v>18.373750000000001</v>
      </c>
      <c r="E98" s="297"/>
      <c r="F98" s="293">
        <f t="shared" si="4"/>
        <v>0</v>
      </c>
      <c r="H98" s="291"/>
    </row>
    <row r="99" spans="1:10" s="139" customFormat="1" ht="20.25" customHeight="1" x14ac:dyDescent="0.2">
      <c r="A99" s="239" t="s">
        <v>835</v>
      </c>
      <c r="B99" s="347" t="s">
        <v>742</v>
      </c>
      <c r="C99" s="536"/>
      <c r="D99" s="523"/>
      <c r="E99" s="349"/>
      <c r="F99" s="470">
        <f>SUM(F84:F98)</f>
        <v>0</v>
      </c>
      <c r="H99" s="346" t="s">
        <v>662</v>
      </c>
      <c r="I99" s="346" t="s">
        <v>663</v>
      </c>
      <c r="J99" s="346" t="s">
        <v>664</v>
      </c>
    </row>
    <row r="100" spans="1:10" s="288" customFormat="1" ht="15" customHeight="1" x14ac:dyDescent="0.25">
      <c r="A100" s="574"/>
      <c r="B100" s="574"/>
      <c r="C100" s="574"/>
      <c r="D100" s="574"/>
      <c r="E100" s="574"/>
      <c r="F100" s="574"/>
      <c r="H100" s="289">
        <v>3</v>
      </c>
      <c r="I100" s="290">
        <v>2.2999999999999998</v>
      </c>
      <c r="J100" s="290">
        <v>1.6</v>
      </c>
    </row>
    <row r="101" spans="1:10" ht="30" customHeight="1" x14ac:dyDescent="0.25">
      <c r="A101" s="301" t="s">
        <v>851</v>
      </c>
      <c r="B101" s="575" t="s">
        <v>741</v>
      </c>
      <c r="C101" s="575"/>
      <c r="D101" s="575"/>
      <c r="E101" s="575"/>
      <c r="F101" s="575"/>
      <c r="H101" s="291"/>
    </row>
    <row r="102" spans="1:10" s="294" customFormat="1" ht="12.75" x14ac:dyDescent="0.2">
      <c r="A102" s="302" t="s">
        <v>852</v>
      </c>
      <c r="B102" s="303" t="s">
        <v>665</v>
      </c>
      <c r="C102" s="292" t="s">
        <v>35</v>
      </c>
      <c r="D102" s="460">
        <v>13.8</v>
      </c>
      <c r="E102" s="293"/>
      <c r="F102" s="293">
        <f>D102*E102</f>
        <v>0</v>
      </c>
    </row>
    <row r="103" spans="1:10" ht="123" customHeight="1" x14ac:dyDescent="0.25">
      <c r="A103" s="302" t="s">
        <v>853</v>
      </c>
      <c r="B103" s="295" t="s">
        <v>668</v>
      </c>
      <c r="C103" s="296" t="s">
        <v>669</v>
      </c>
      <c r="D103" s="461">
        <f>(H100+0.2+0.6)*(I100+0.4+0.6*2)*(J100+0.4+0.2)</f>
        <v>32.603999999999999</v>
      </c>
      <c r="E103" s="297"/>
      <c r="F103" s="293">
        <f t="shared" ref="F103:F117" si="5">D103*E103</f>
        <v>0</v>
      </c>
      <c r="H103" s="291"/>
    </row>
    <row r="104" spans="1:10" ht="25.5" x14ac:dyDescent="0.25">
      <c r="A104" s="302" t="s">
        <v>854</v>
      </c>
      <c r="B104" s="295" t="s">
        <v>670</v>
      </c>
      <c r="C104" s="296" t="s">
        <v>669</v>
      </c>
      <c r="D104" s="461">
        <f>(H100+0.2+0.3)*(I100+0.4+0.6)*0.1</f>
        <v>1.155</v>
      </c>
      <c r="E104" s="297"/>
      <c r="F104" s="293">
        <f t="shared" si="5"/>
        <v>0</v>
      </c>
      <c r="H104" s="291"/>
    </row>
    <row r="105" spans="1:10" ht="38.25" x14ac:dyDescent="0.25">
      <c r="A105" s="302" t="s">
        <v>855</v>
      </c>
      <c r="B105" s="295" t="s">
        <v>671</v>
      </c>
      <c r="C105" s="296" t="s">
        <v>672</v>
      </c>
      <c r="D105" s="461">
        <f>(H100+0.4)*0.2*2+(I100+0.4)*0.2*2</f>
        <v>2.44</v>
      </c>
      <c r="E105" s="297"/>
      <c r="F105" s="293">
        <f t="shared" si="5"/>
        <v>0</v>
      </c>
      <c r="H105" s="291"/>
    </row>
    <row r="106" spans="1:10" ht="62.25" customHeight="1" x14ac:dyDescent="0.25">
      <c r="A106" s="302" t="s">
        <v>856</v>
      </c>
      <c r="B106" s="295" t="s">
        <v>673</v>
      </c>
      <c r="C106" s="296" t="s">
        <v>669</v>
      </c>
      <c r="D106" s="461">
        <f>(H100+0.2)*(I100+0.4)*0.2</f>
        <v>1.7279999999999998</v>
      </c>
      <c r="E106" s="297"/>
      <c r="F106" s="293">
        <f t="shared" si="5"/>
        <v>0</v>
      </c>
      <c r="H106" s="291"/>
    </row>
    <row r="107" spans="1:10" ht="38.25" x14ac:dyDescent="0.25">
      <c r="A107" s="302" t="s">
        <v>857</v>
      </c>
      <c r="B107" s="295" t="s">
        <v>674</v>
      </c>
      <c r="C107" s="296" t="s">
        <v>672</v>
      </c>
      <c r="D107" s="461">
        <f>(H100+0.2)*J100*2+(I100+0.4)*J100+H100*J100*2+I100*J100</f>
        <v>27.840000000000003</v>
      </c>
      <c r="E107" s="297"/>
      <c r="F107" s="293">
        <f t="shared" si="5"/>
        <v>0</v>
      </c>
      <c r="H107" s="291"/>
    </row>
    <row r="108" spans="1:10" ht="25.5" x14ac:dyDescent="0.25">
      <c r="A108" s="302" t="s">
        <v>858</v>
      </c>
      <c r="B108" s="295" t="s">
        <v>675</v>
      </c>
      <c r="C108" s="296" t="s">
        <v>672</v>
      </c>
      <c r="D108" s="461">
        <f>H100*I100+(H100+0.2)*0.2*2+(I100+0.4)*0.2</f>
        <v>8.7199999999999989</v>
      </c>
      <c r="E108" s="297"/>
      <c r="F108" s="293">
        <f t="shared" si="5"/>
        <v>0</v>
      </c>
      <c r="H108" s="291"/>
    </row>
    <row r="109" spans="1:10" ht="51" x14ac:dyDescent="0.25">
      <c r="A109" s="302" t="s">
        <v>859</v>
      </c>
      <c r="B109" s="295" t="s">
        <v>298</v>
      </c>
      <c r="C109" s="296" t="s">
        <v>299</v>
      </c>
      <c r="D109" s="461">
        <f>(D106+D110+D111)*80</f>
        <v>493.44</v>
      </c>
      <c r="E109" s="297"/>
      <c r="F109" s="293">
        <f t="shared" si="5"/>
        <v>0</v>
      </c>
      <c r="H109" s="291"/>
    </row>
    <row r="110" spans="1:10" ht="25.5" x14ac:dyDescent="0.25">
      <c r="A110" s="302" t="s">
        <v>860</v>
      </c>
      <c r="B110" s="295" t="s">
        <v>676</v>
      </c>
      <c r="C110" s="296" t="s">
        <v>669</v>
      </c>
      <c r="D110" s="461">
        <f>(H100+0.2)*J100*0.2*2+I100*J100*0.2</f>
        <v>2.7840000000000007</v>
      </c>
      <c r="E110" s="297"/>
      <c r="F110" s="293">
        <f t="shared" si="5"/>
        <v>0</v>
      </c>
      <c r="H110" s="291"/>
    </row>
    <row r="111" spans="1:10" ht="38.25" x14ac:dyDescent="0.25">
      <c r="A111" s="302" t="s">
        <v>861</v>
      </c>
      <c r="B111" s="295" t="s">
        <v>677</v>
      </c>
      <c r="C111" s="296" t="s">
        <v>669</v>
      </c>
      <c r="D111" s="461">
        <f>(H100+0.2)*(I100+0.4)*0.2-0.6*0.6*0.2</f>
        <v>1.6559999999999997</v>
      </c>
      <c r="E111" s="297"/>
      <c r="F111" s="293">
        <f t="shared" si="5"/>
        <v>0</v>
      </c>
      <c r="H111" s="291"/>
    </row>
    <row r="112" spans="1:10" ht="25.5" x14ac:dyDescent="0.25">
      <c r="A112" s="302" t="s">
        <v>862</v>
      </c>
      <c r="B112" s="295" t="s">
        <v>678</v>
      </c>
      <c r="C112" s="296" t="s">
        <v>199</v>
      </c>
      <c r="D112" s="461">
        <v>1</v>
      </c>
      <c r="E112" s="297"/>
      <c r="F112" s="293">
        <f t="shared" si="5"/>
        <v>0</v>
      </c>
      <c r="H112" s="291"/>
    </row>
    <row r="113" spans="1:10" x14ac:dyDescent="0.25">
      <c r="A113" s="302" t="s">
        <v>863</v>
      </c>
      <c r="B113" s="295" t="s">
        <v>679</v>
      </c>
      <c r="C113" s="296" t="s">
        <v>297</v>
      </c>
      <c r="D113" s="461">
        <v>1</v>
      </c>
      <c r="E113" s="297"/>
      <c r="F113" s="293">
        <f t="shared" si="5"/>
        <v>0</v>
      </c>
      <c r="H113" s="291"/>
    </row>
    <row r="114" spans="1:10" ht="38.25" x14ac:dyDescent="0.25">
      <c r="A114" s="302" t="s">
        <v>864</v>
      </c>
      <c r="B114" s="298" t="s">
        <v>680</v>
      </c>
      <c r="C114" s="299" t="s">
        <v>199</v>
      </c>
      <c r="D114" s="462">
        <v>1</v>
      </c>
      <c r="E114" s="297"/>
      <c r="F114" s="293">
        <f t="shared" si="5"/>
        <v>0</v>
      </c>
      <c r="H114" s="291"/>
    </row>
    <row r="115" spans="1:10" ht="71.25" customHeight="1" x14ac:dyDescent="0.25">
      <c r="A115" s="302" t="s">
        <v>865</v>
      </c>
      <c r="B115" s="298" t="s">
        <v>681</v>
      </c>
      <c r="C115" s="299" t="s">
        <v>682</v>
      </c>
      <c r="D115" s="462">
        <f>(D103-D104)-(J100+0.4)*(H100+0.4)*(I100+0.4)</f>
        <v>13.088999999999999</v>
      </c>
      <c r="E115" s="297"/>
      <c r="F115" s="293">
        <f t="shared" si="5"/>
        <v>0</v>
      </c>
      <c r="H115" s="291"/>
    </row>
    <row r="116" spans="1:10" s="294" customFormat="1" ht="38.25" x14ac:dyDescent="0.2">
      <c r="A116" s="302" t="s">
        <v>866</v>
      </c>
      <c r="B116" s="300" t="s">
        <v>683</v>
      </c>
      <c r="C116" s="292" t="s">
        <v>672</v>
      </c>
      <c r="D116" s="460">
        <v>6.9</v>
      </c>
      <c r="E116" s="293"/>
      <c r="F116" s="293">
        <f t="shared" si="5"/>
        <v>0</v>
      </c>
    </row>
    <row r="117" spans="1:10" ht="122.25" customHeight="1" x14ac:dyDescent="0.25">
      <c r="A117" s="302" t="s">
        <v>867</v>
      </c>
      <c r="B117" s="304" t="s">
        <v>684</v>
      </c>
      <c r="C117" s="299" t="s">
        <v>682</v>
      </c>
      <c r="D117" s="462">
        <f>(D103-D115)*1.25</f>
        <v>24.393750000000001</v>
      </c>
      <c r="E117" s="297"/>
      <c r="F117" s="293">
        <f t="shared" si="5"/>
        <v>0</v>
      </c>
      <c r="H117" s="291"/>
    </row>
    <row r="118" spans="1:10" s="139" customFormat="1" ht="20.25" customHeight="1" x14ac:dyDescent="0.2">
      <c r="A118" s="239" t="s">
        <v>851</v>
      </c>
      <c r="B118" s="347" t="s">
        <v>743</v>
      </c>
      <c r="C118" s="536"/>
      <c r="D118" s="523"/>
      <c r="E118" s="349"/>
      <c r="F118" s="470">
        <f>SUM(F102:F117)</f>
        <v>0</v>
      </c>
      <c r="H118" s="346" t="s">
        <v>662</v>
      </c>
      <c r="I118" s="346" t="s">
        <v>663</v>
      </c>
      <c r="J118" s="346" t="s">
        <v>664</v>
      </c>
    </row>
    <row r="119" spans="1:10" s="288" customFormat="1" ht="15" customHeight="1" x14ac:dyDescent="0.25">
      <c r="A119" s="574"/>
      <c r="B119" s="574"/>
      <c r="C119" s="574"/>
      <c r="D119" s="574"/>
      <c r="E119" s="574"/>
      <c r="F119" s="574"/>
      <c r="H119" s="289">
        <v>2</v>
      </c>
      <c r="I119" s="290">
        <v>1.7</v>
      </c>
      <c r="J119" s="290">
        <v>1.6</v>
      </c>
    </row>
    <row r="120" spans="1:10" ht="20.25" customHeight="1" x14ac:dyDescent="0.25">
      <c r="A120" s="301" t="s">
        <v>868</v>
      </c>
      <c r="B120" s="575" t="s">
        <v>744</v>
      </c>
      <c r="C120" s="575"/>
      <c r="D120" s="575"/>
      <c r="E120" s="575"/>
      <c r="F120" s="575"/>
      <c r="H120" s="291"/>
    </row>
    <row r="121" spans="1:10" s="294" customFormat="1" ht="43.5" customHeight="1" x14ac:dyDescent="0.2">
      <c r="A121" s="302" t="s">
        <v>869</v>
      </c>
      <c r="B121" s="303" t="s">
        <v>666</v>
      </c>
      <c r="C121" s="292" t="s">
        <v>667</v>
      </c>
      <c r="D121" s="460">
        <v>1</v>
      </c>
      <c r="E121" s="293"/>
      <c r="F121" s="293">
        <f>D121*E121</f>
        <v>0</v>
      </c>
    </row>
    <row r="122" spans="1:10" ht="123" customHeight="1" x14ac:dyDescent="0.25">
      <c r="A122" s="302" t="s">
        <v>870</v>
      </c>
      <c r="B122" s="295" t="s">
        <v>668</v>
      </c>
      <c r="C122" s="296" t="s">
        <v>669</v>
      </c>
      <c r="D122" s="461">
        <f>(H119+0.2+0.6)*(I119+0.4+0.6*2)*(J119+0.4+0.2)</f>
        <v>20.328000000000003</v>
      </c>
      <c r="E122" s="297"/>
      <c r="F122" s="293">
        <f t="shared" ref="F122:F135" si="6">D122*E122</f>
        <v>0</v>
      </c>
      <c r="H122" s="291"/>
    </row>
    <row r="123" spans="1:10" ht="25.5" x14ac:dyDescent="0.25">
      <c r="A123" s="302" t="s">
        <v>871</v>
      </c>
      <c r="B123" s="295" t="s">
        <v>670</v>
      </c>
      <c r="C123" s="296" t="s">
        <v>669</v>
      </c>
      <c r="D123" s="461">
        <f>(H119+0.2+0.3)*(I119+0.4+0.6)*0.1</f>
        <v>0.67500000000000004</v>
      </c>
      <c r="E123" s="297"/>
      <c r="F123" s="293">
        <f t="shared" si="6"/>
        <v>0</v>
      </c>
      <c r="H123" s="291"/>
    </row>
    <row r="124" spans="1:10" ht="38.25" x14ac:dyDescent="0.25">
      <c r="A124" s="302" t="s">
        <v>872</v>
      </c>
      <c r="B124" s="295" t="s">
        <v>671</v>
      </c>
      <c r="C124" s="296" t="s">
        <v>672</v>
      </c>
      <c r="D124" s="461">
        <f>(H119+0.4)*0.2*2+(I119+0.4)*0.2*2</f>
        <v>1.8</v>
      </c>
      <c r="E124" s="297"/>
      <c r="F124" s="293">
        <f t="shared" si="6"/>
        <v>0</v>
      </c>
      <c r="H124" s="291"/>
    </row>
    <row r="125" spans="1:10" ht="62.25" customHeight="1" x14ac:dyDescent="0.25">
      <c r="A125" s="302" t="s">
        <v>873</v>
      </c>
      <c r="B125" s="295" t="s">
        <v>673</v>
      </c>
      <c r="C125" s="296" t="s">
        <v>669</v>
      </c>
      <c r="D125" s="461">
        <f>(H119+0.2)*(I119+0.4)*0.2</f>
        <v>0.92400000000000027</v>
      </c>
      <c r="E125" s="297"/>
      <c r="F125" s="293">
        <f t="shared" si="6"/>
        <v>0</v>
      </c>
      <c r="H125" s="291"/>
    </row>
    <row r="126" spans="1:10" ht="38.25" x14ac:dyDescent="0.25">
      <c r="A126" s="302" t="s">
        <v>874</v>
      </c>
      <c r="B126" s="295" t="s">
        <v>674</v>
      </c>
      <c r="C126" s="296" t="s">
        <v>672</v>
      </c>
      <c r="D126" s="461">
        <f>(H119+0.2)*J119*2+(I119+0.4)*J119+H119*J119*2+I119*J119</f>
        <v>19.520000000000003</v>
      </c>
      <c r="E126" s="297"/>
      <c r="F126" s="293">
        <f t="shared" si="6"/>
        <v>0</v>
      </c>
      <c r="H126" s="291"/>
    </row>
    <row r="127" spans="1:10" ht="25.5" x14ac:dyDescent="0.25">
      <c r="A127" s="302" t="s">
        <v>875</v>
      </c>
      <c r="B127" s="295" t="s">
        <v>675</v>
      </c>
      <c r="C127" s="296" t="s">
        <v>672</v>
      </c>
      <c r="D127" s="461">
        <f>H119*I119+(H119+0.2)*0.2*2+(I119+0.4)*0.2</f>
        <v>4.7</v>
      </c>
      <c r="E127" s="297"/>
      <c r="F127" s="293">
        <f t="shared" si="6"/>
        <v>0</v>
      </c>
      <c r="H127" s="291"/>
    </row>
    <row r="128" spans="1:10" ht="51" x14ac:dyDescent="0.25">
      <c r="A128" s="302" t="s">
        <v>876</v>
      </c>
      <c r="B128" s="295" t="s">
        <v>298</v>
      </c>
      <c r="C128" s="296" t="s">
        <v>299</v>
      </c>
      <c r="D128" s="461">
        <f>(D125+D129+D130)*80</f>
        <v>298.24000000000007</v>
      </c>
      <c r="E128" s="297"/>
      <c r="F128" s="293">
        <f t="shared" si="6"/>
        <v>0</v>
      </c>
      <c r="H128" s="291"/>
    </row>
    <row r="129" spans="1:10" ht="25.5" x14ac:dyDescent="0.25">
      <c r="A129" s="302" t="s">
        <v>877</v>
      </c>
      <c r="B129" s="295" t="s">
        <v>676</v>
      </c>
      <c r="C129" s="296" t="s">
        <v>669</v>
      </c>
      <c r="D129" s="461">
        <f>(H119+0.2)*J119*0.2*2+I119*J119*0.2</f>
        <v>1.9520000000000004</v>
      </c>
      <c r="E129" s="297"/>
      <c r="F129" s="293">
        <f t="shared" si="6"/>
        <v>0</v>
      </c>
      <c r="H129" s="291"/>
    </row>
    <row r="130" spans="1:10" ht="38.25" x14ac:dyDescent="0.25">
      <c r="A130" s="302" t="s">
        <v>878</v>
      </c>
      <c r="B130" s="295" t="s">
        <v>677</v>
      </c>
      <c r="C130" s="296" t="s">
        <v>669</v>
      </c>
      <c r="D130" s="461">
        <f>(H119+0.2)*(I119+0.4)*0.2-0.6*0.6*0.2</f>
        <v>0.85200000000000031</v>
      </c>
      <c r="E130" s="297"/>
      <c r="F130" s="293">
        <f t="shared" si="6"/>
        <v>0</v>
      </c>
      <c r="H130" s="291"/>
    </row>
    <row r="131" spans="1:10" ht="25.5" x14ac:dyDescent="0.25">
      <c r="A131" s="302" t="s">
        <v>879</v>
      </c>
      <c r="B131" s="295" t="s">
        <v>678</v>
      </c>
      <c r="C131" s="296" t="s">
        <v>199</v>
      </c>
      <c r="D131" s="461">
        <v>1</v>
      </c>
      <c r="E131" s="297"/>
      <c r="F131" s="293">
        <f t="shared" si="6"/>
        <v>0</v>
      </c>
      <c r="H131" s="291"/>
    </row>
    <row r="132" spans="1:10" x14ac:dyDescent="0.25">
      <c r="A132" s="302" t="s">
        <v>880</v>
      </c>
      <c r="B132" s="295" t="s">
        <v>679</v>
      </c>
      <c r="C132" s="296" t="s">
        <v>297</v>
      </c>
      <c r="D132" s="461">
        <v>1</v>
      </c>
      <c r="E132" s="297"/>
      <c r="F132" s="293">
        <f t="shared" si="6"/>
        <v>0</v>
      </c>
      <c r="H132" s="291"/>
    </row>
    <row r="133" spans="1:10" ht="38.25" x14ac:dyDescent="0.25">
      <c r="A133" s="302" t="s">
        <v>881</v>
      </c>
      <c r="B133" s="298" t="s">
        <v>680</v>
      </c>
      <c r="C133" s="299" t="s">
        <v>199</v>
      </c>
      <c r="D133" s="462">
        <v>1</v>
      </c>
      <c r="E133" s="297"/>
      <c r="F133" s="293">
        <f t="shared" si="6"/>
        <v>0</v>
      </c>
      <c r="H133" s="291"/>
    </row>
    <row r="134" spans="1:10" ht="71.25" customHeight="1" x14ac:dyDescent="0.25">
      <c r="A134" s="302" t="s">
        <v>882</v>
      </c>
      <c r="B134" s="298" t="s">
        <v>681</v>
      </c>
      <c r="C134" s="299" t="s">
        <v>682</v>
      </c>
      <c r="D134" s="462">
        <f>(D122-D123)-(J119+0.4)*(H119+0.4)*(I119+0.4)</f>
        <v>9.5730000000000022</v>
      </c>
      <c r="E134" s="297"/>
      <c r="F134" s="293">
        <f t="shared" si="6"/>
        <v>0</v>
      </c>
      <c r="H134" s="291"/>
    </row>
    <row r="135" spans="1:10" ht="122.25" customHeight="1" x14ac:dyDescent="0.25">
      <c r="A135" s="302" t="s">
        <v>883</v>
      </c>
      <c r="B135" s="304" t="s">
        <v>684</v>
      </c>
      <c r="C135" s="299" t="s">
        <v>682</v>
      </c>
      <c r="D135" s="462">
        <f>(D122-D134)*1.25</f>
        <v>13.443750000000001</v>
      </c>
      <c r="E135" s="297"/>
      <c r="F135" s="293">
        <f t="shared" si="6"/>
        <v>0</v>
      </c>
      <c r="H135" s="291"/>
    </row>
    <row r="136" spans="1:10" s="139" customFormat="1" ht="20.25" customHeight="1" x14ac:dyDescent="0.2">
      <c r="A136" s="239" t="s">
        <v>868</v>
      </c>
      <c r="B136" s="347" t="s">
        <v>745</v>
      </c>
      <c r="C136" s="536"/>
      <c r="D136" s="523"/>
      <c r="E136" s="349"/>
      <c r="F136" s="470">
        <f>SUM(F121:F135)</f>
        <v>0</v>
      </c>
      <c r="H136" s="346" t="s">
        <v>662</v>
      </c>
      <c r="I136" s="346" t="s">
        <v>663</v>
      </c>
      <c r="J136" s="346" t="s">
        <v>664</v>
      </c>
    </row>
    <row r="137" spans="1:10" s="288" customFormat="1" ht="15" customHeight="1" x14ac:dyDescent="0.25">
      <c r="A137" s="574"/>
      <c r="B137" s="574"/>
      <c r="C137" s="574"/>
      <c r="D137" s="574"/>
      <c r="E137" s="574"/>
      <c r="F137" s="574"/>
      <c r="H137" s="289">
        <v>2</v>
      </c>
      <c r="I137" s="290">
        <v>2.2999999999999998</v>
      </c>
      <c r="J137" s="290">
        <v>1.6</v>
      </c>
    </row>
    <row r="138" spans="1:10" ht="21" customHeight="1" x14ac:dyDescent="0.25">
      <c r="A138" s="301" t="s">
        <v>884</v>
      </c>
      <c r="B138" s="575" t="s">
        <v>746</v>
      </c>
      <c r="C138" s="575"/>
      <c r="D138" s="575"/>
      <c r="E138" s="575"/>
      <c r="F138" s="575"/>
      <c r="H138" s="291"/>
    </row>
    <row r="139" spans="1:10" s="294" customFormat="1" ht="43.5" customHeight="1" x14ac:dyDescent="0.2">
      <c r="A139" s="302" t="s">
        <v>885</v>
      </c>
      <c r="B139" s="303" t="s">
        <v>666</v>
      </c>
      <c r="C139" s="292" t="s">
        <v>667</v>
      </c>
      <c r="D139" s="460">
        <v>1</v>
      </c>
      <c r="E139" s="293"/>
      <c r="F139" s="293">
        <f>D139*E139</f>
        <v>0</v>
      </c>
    </row>
    <row r="140" spans="1:10" ht="123" customHeight="1" x14ac:dyDescent="0.25">
      <c r="A140" s="302" t="s">
        <v>886</v>
      </c>
      <c r="B140" s="295" t="s">
        <v>668</v>
      </c>
      <c r="C140" s="296" t="s">
        <v>669</v>
      </c>
      <c r="D140" s="461">
        <f>(H137+0.2+0.6)*(I137+0.4+0.6*2)*(J137+0.4+0.2)</f>
        <v>24.024000000000001</v>
      </c>
      <c r="E140" s="297"/>
      <c r="F140" s="293">
        <f t="shared" ref="F140:F153" si="7">D140*E140</f>
        <v>0</v>
      </c>
      <c r="H140" s="291"/>
    </row>
    <row r="141" spans="1:10" ht="25.5" x14ac:dyDescent="0.25">
      <c r="A141" s="302" t="s">
        <v>887</v>
      </c>
      <c r="B141" s="295" t="s">
        <v>670</v>
      </c>
      <c r="C141" s="296" t="s">
        <v>669</v>
      </c>
      <c r="D141" s="461">
        <f>(H137+0.2+0.3)*(I137+0.4+0.6)*0.1</f>
        <v>0.82500000000000007</v>
      </c>
      <c r="E141" s="297"/>
      <c r="F141" s="293">
        <f t="shared" si="7"/>
        <v>0</v>
      </c>
      <c r="H141" s="291"/>
    </row>
    <row r="142" spans="1:10" ht="38.25" x14ac:dyDescent="0.25">
      <c r="A142" s="302" t="s">
        <v>888</v>
      </c>
      <c r="B142" s="295" t="s">
        <v>671</v>
      </c>
      <c r="C142" s="296" t="s">
        <v>672</v>
      </c>
      <c r="D142" s="461">
        <f>(H137+0.4)*0.2*2+(I137+0.4)*0.2*2</f>
        <v>2.04</v>
      </c>
      <c r="E142" s="297"/>
      <c r="F142" s="293">
        <f t="shared" si="7"/>
        <v>0</v>
      </c>
      <c r="H142" s="291"/>
    </row>
    <row r="143" spans="1:10" ht="62.25" customHeight="1" x14ac:dyDescent="0.25">
      <c r="A143" s="302" t="s">
        <v>889</v>
      </c>
      <c r="B143" s="295" t="s">
        <v>673</v>
      </c>
      <c r="C143" s="296" t="s">
        <v>669</v>
      </c>
      <c r="D143" s="461">
        <f>(H137+0.2)*(I137+0.4)*0.2</f>
        <v>1.1879999999999999</v>
      </c>
      <c r="E143" s="297"/>
      <c r="F143" s="293">
        <f t="shared" si="7"/>
        <v>0</v>
      </c>
      <c r="H143" s="291"/>
    </row>
    <row r="144" spans="1:10" ht="38.25" x14ac:dyDescent="0.25">
      <c r="A144" s="302" t="s">
        <v>890</v>
      </c>
      <c r="B144" s="295" t="s">
        <v>674</v>
      </c>
      <c r="C144" s="296" t="s">
        <v>672</v>
      </c>
      <c r="D144" s="461">
        <f>(H137+0.2)*J137*2+(I137+0.4)*J137+H137*J137*2+I137*J137</f>
        <v>21.439999999999998</v>
      </c>
      <c r="E144" s="297"/>
      <c r="F144" s="293">
        <f t="shared" si="7"/>
        <v>0</v>
      </c>
      <c r="H144" s="291"/>
    </row>
    <row r="145" spans="1:10" ht="25.5" x14ac:dyDescent="0.25">
      <c r="A145" s="302" t="s">
        <v>891</v>
      </c>
      <c r="B145" s="295" t="s">
        <v>675</v>
      </c>
      <c r="C145" s="296" t="s">
        <v>672</v>
      </c>
      <c r="D145" s="461">
        <f>H137*I137+(H137+0.2)*0.2*2+(I137+0.4)*0.2</f>
        <v>6.02</v>
      </c>
      <c r="E145" s="297"/>
      <c r="F145" s="293">
        <f t="shared" si="7"/>
        <v>0</v>
      </c>
      <c r="H145" s="291"/>
    </row>
    <row r="146" spans="1:10" ht="51" x14ac:dyDescent="0.25">
      <c r="A146" s="302" t="s">
        <v>892</v>
      </c>
      <c r="B146" s="295" t="s">
        <v>298</v>
      </c>
      <c r="C146" s="296" t="s">
        <v>299</v>
      </c>
      <c r="D146" s="461">
        <f>(D143+D147+D148)*80</f>
        <v>355.84</v>
      </c>
      <c r="E146" s="297"/>
      <c r="F146" s="293">
        <f t="shared" si="7"/>
        <v>0</v>
      </c>
      <c r="H146" s="291"/>
    </row>
    <row r="147" spans="1:10" ht="25.5" x14ac:dyDescent="0.25">
      <c r="A147" s="302" t="s">
        <v>893</v>
      </c>
      <c r="B147" s="295" t="s">
        <v>676</v>
      </c>
      <c r="C147" s="296" t="s">
        <v>669</v>
      </c>
      <c r="D147" s="461">
        <f>(H137+0.2)*J137*0.2*2+I137*J137*0.2</f>
        <v>2.1440000000000001</v>
      </c>
      <c r="E147" s="297"/>
      <c r="F147" s="293">
        <f t="shared" si="7"/>
        <v>0</v>
      </c>
      <c r="H147" s="291"/>
    </row>
    <row r="148" spans="1:10" ht="38.25" x14ac:dyDescent="0.25">
      <c r="A148" s="302" t="s">
        <v>894</v>
      </c>
      <c r="B148" s="295" t="s">
        <v>677</v>
      </c>
      <c r="C148" s="296" t="s">
        <v>669</v>
      </c>
      <c r="D148" s="461">
        <f>(H137+0.2)*(I137+0.4)*0.2-0.6*0.6*0.2</f>
        <v>1.1159999999999999</v>
      </c>
      <c r="E148" s="297"/>
      <c r="F148" s="293">
        <f t="shared" si="7"/>
        <v>0</v>
      </c>
      <c r="H148" s="291"/>
    </row>
    <row r="149" spans="1:10" ht="25.5" x14ac:dyDescent="0.25">
      <c r="A149" s="302" t="s">
        <v>895</v>
      </c>
      <c r="B149" s="295" t="s">
        <v>678</v>
      </c>
      <c r="C149" s="296" t="s">
        <v>199</v>
      </c>
      <c r="D149" s="461">
        <v>1</v>
      </c>
      <c r="E149" s="297"/>
      <c r="F149" s="293">
        <f t="shared" si="7"/>
        <v>0</v>
      </c>
      <c r="H149" s="291"/>
    </row>
    <row r="150" spans="1:10" x14ac:dyDescent="0.25">
      <c r="A150" s="302" t="s">
        <v>896</v>
      </c>
      <c r="B150" s="295" t="s">
        <v>679</v>
      </c>
      <c r="C150" s="296" t="s">
        <v>297</v>
      </c>
      <c r="D150" s="461">
        <v>1</v>
      </c>
      <c r="E150" s="297"/>
      <c r="F150" s="293">
        <f t="shared" si="7"/>
        <v>0</v>
      </c>
      <c r="H150" s="291"/>
    </row>
    <row r="151" spans="1:10" ht="38.25" x14ac:dyDescent="0.25">
      <c r="A151" s="302" t="s">
        <v>897</v>
      </c>
      <c r="B151" s="298" t="s">
        <v>680</v>
      </c>
      <c r="C151" s="299" t="s">
        <v>199</v>
      </c>
      <c r="D151" s="462">
        <v>1</v>
      </c>
      <c r="E151" s="297"/>
      <c r="F151" s="293">
        <f t="shared" si="7"/>
        <v>0</v>
      </c>
      <c r="H151" s="291"/>
    </row>
    <row r="152" spans="1:10" ht="71.25" customHeight="1" x14ac:dyDescent="0.25">
      <c r="A152" s="302" t="s">
        <v>898</v>
      </c>
      <c r="B152" s="298" t="s">
        <v>681</v>
      </c>
      <c r="C152" s="299" t="s">
        <v>682</v>
      </c>
      <c r="D152" s="462">
        <f>(D140-D141)-(J137+0.4)*(H137+0.4)*(I137+0.4)</f>
        <v>10.239000000000003</v>
      </c>
      <c r="E152" s="297"/>
      <c r="F152" s="293">
        <f t="shared" si="7"/>
        <v>0</v>
      </c>
      <c r="H152" s="291"/>
    </row>
    <row r="153" spans="1:10" ht="122.25" customHeight="1" x14ac:dyDescent="0.25">
      <c r="A153" s="302" t="s">
        <v>899</v>
      </c>
      <c r="B153" s="304" t="s">
        <v>684</v>
      </c>
      <c r="C153" s="299" t="s">
        <v>682</v>
      </c>
      <c r="D153" s="462">
        <f>(D140-D152)*1.25</f>
        <v>17.231249999999999</v>
      </c>
      <c r="E153" s="297"/>
      <c r="F153" s="293">
        <f t="shared" si="7"/>
        <v>0</v>
      </c>
      <c r="H153" s="291"/>
    </row>
    <row r="154" spans="1:10" s="139" customFormat="1" ht="20.25" customHeight="1" x14ac:dyDescent="0.2">
      <c r="A154" s="239" t="s">
        <v>884</v>
      </c>
      <c r="B154" s="347" t="s">
        <v>747</v>
      </c>
      <c r="C154" s="536"/>
      <c r="D154" s="523"/>
      <c r="E154" s="349"/>
      <c r="F154" s="470">
        <f>SUM(F139:F153)</f>
        <v>0</v>
      </c>
      <c r="H154" s="346" t="s">
        <v>662</v>
      </c>
      <c r="I154" s="346" t="s">
        <v>663</v>
      </c>
      <c r="J154" s="346" t="s">
        <v>664</v>
      </c>
    </row>
    <row r="155" spans="1:10" s="288" customFormat="1" ht="15" customHeight="1" x14ac:dyDescent="0.25">
      <c r="A155" s="574"/>
      <c r="B155" s="574"/>
      <c r="C155" s="574"/>
      <c r="D155" s="574"/>
      <c r="E155" s="574"/>
      <c r="F155" s="574"/>
      <c r="H155" s="289">
        <v>1.2</v>
      </c>
      <c r="I155" s="290">
        <v>1.5</v>
      </c>
      <c r="J155" s="290">
        <v>1.6</v>
      </c>
    </row>
    <row r="156" spans="1:10" ht="19.5" customHeight="1" x14ac:dyDescent="0.25">
      <c r="A156" s="301" t="s">
        <v>900</v>
      </c>
      <c r="B156" s="575" t="s">
        <v>748</v>
      </c>
      <c r="C156" s="575"/>
      <c r="D156" s="575"/>
      <c r="E156" s="575"/>
      <c r="F156" s="575"/>
      <c r="H156" s="291"/>
    </row>
    <row r="157" spans="1:10" s="294" customFormat="1" ht="43.5" customHeight="1" x14ac:dyDescent="0.2">
      <c r="A157" s="302" t="s">
        <v>901</v>
      </c>
      <c r="B157" s="303" t="s">
        <v>685</v>
      </c>
      <c r="C157" s="292" t="s">
        <v>667</v>
      </c>
      <c r="D157" s="460">
        <v>1</v>
      </c>
      <c r="E157" s="293"/>
      <c r="F157" s="293">
        <f>D157*E157</f>
        <v>0</v>
      </c>
    </row>
    <row r="158" spans="1:10" ht="123" customHeight="1" x14ac:dyDescent="0.25">
      <c r="A158" s="302" t="s">
        <v>902</v>
      </c>
      <c r="B158" s="295" t="s">
        <v>668</v>
      </c>
      <c r="C158" s="296" t="s">
        <v>669</v>
      </c>
      <c r="D158" s="461">
        <f>(H155+0.2+0.6)*(I155+0.4+0.6*2)*(J155+0.4+0.2)</f>
        <v>13.639999999999999</v>
      </c>
      <c r="E158" s="297"/>
      <c r="F158" s="293">
        <f t="shared" ref="F158:F171" si="8">D158*E158</f>
        <v>0</v>
      </c>
      <c r="H158" s="291"/>
    </row>
    <row r="159" spans="1:10" ht="25.5" x14ac:dyDescent="0.25">
      <c r="A159" s="302" t="s">
        <v>903</v>
      </c>
      <c r="B159" s="295" t="s">
        <v>670</v>
      </c>
      <c r="C159" s="296" t="s">
        <v>669</v>
      </c>
      <c r="D159" s="461">
        <f>(H155+0.2+0.3)*(I155+0.4+0.6)*0.1</f>
        <v>0.42500000000000004</v>
      </c>
      <c r="E159" s="297"/>
      <c r="F159" s="293">
        <f t="shared" si="8"/>
        <v>0</v>
      </c>
      <c r="H159" s="291"/>
    </row>
    <row r="160" spans="1:10" ht="38.25" x14ac:dyDescent="0.25">
      <c r="A160" s="302" t="s">
        <v>904</v>
      </c>
      <c r="B160" s="295" t="s">
        <v>671</v>
      </c>
      <c r="C160" s="296" t="s">
        <v>672</v>
      </c>
      <c r="D160" s="461">
        <f>(H155+0.4)*0.2*2+(I155+0.4)*0.2*2</f>
        <v>1.4000000000000001</v>
      </c>
      <c r="E160" s="297"/>
      <c r="F160" s="293">
        <f t="shared" si="8"/>
        <v>0</v>
      </c>
      <c r="H160" s="291"/>
    </row>
    <row r="161" spans="1:10" ht="62.25" customHeight="1" x14ac:dyDescent="0.25">
      <c r="A161" s="302" t="s">
        <v>905</v>
      </c>
      <c r="B161" s="295" t="s">
        <v>673</v>
      </c>
      <c r="C161" s="296" t="s">
        <v>669</v>
      </c>
      <c r="D161" s="461">
        <f>(H155+0.2)*(I155+0.4)*0.2</f>
        <v>0.53199999999999992</v>
      </c>
      <c r="E161" s="297"/>
      <c r="F161" s="293">
        <f t="shared" si="8"/>
        <v>0</v>
      </c>
      <c r="H161" s="291"/>
    </row>
    <row r="162" spans="1:10" ht="38.25" x14ac:dyDescent="0.25">
      <c r="A162" s="302" t="s">
        <v>906</v>
      </c>
      <c r="B162" s="295" t="s">
        <v>674</v>
      </c>
      <c r="C162" s="296" t="s">
        <v>672</v>
      </c>
      <c r="D162" s="461">
        <f>(H155+0.2)*J155*2+(I155+0.4)*J155+H155*J155*2+I155*J155</f>
        <v>13.76</v>
      </c>
      <c r="E162" s="297"/>
      <c r="F162" s="293">
        <f t="shared" si="8"/>
        <v>0</v>
      </c>
      <c r="H162" s="291"/>
    </row>
    <row r="163" spans="1:10" ht="25.5" x14ac:dyDescent="0.25">
      <c r="A163" s="302" t="s">
        <v>907</v>
      </c>
      <c r="B163" s="295" t="s">
        <v>675</v>
      </c>
      <c r="C163" s="296" t="s">
        <v>672</v>
      </c>
      <c r="D163" s="461">
        <f>H155*I155+(H155+0.2)*0.2*2+(I155+0.4)*0.2</f>
        <v>2.7399999999999998</v>
      </c>
      <c r="E163" s="297"/>
      <c r="F163" s="293">
        <f t="shared" si="8"/>
        <v>0</v>
      </c>
      <c r="H163" s="291"/>
    </row>
    <row r="164" spans="1:10" ht="51" x14ac:dyDescent="0.25">
      <c r="A164" s="302" t="s">
        <v>908</v>
      </c>
      <c r="B164" s="295" t="s">
        <v>298</v>
      </c>
      <c r="C164" s="296" t="s">
        <v>299</v>
      </c>
      <c r="D164" s="461">
        <f>(D161+D165+D166)*80</f>
        <v>189.44</v>
      </c>
      <c r="E164" s="297"/>
      <c r="F164" s="293">
        <f t="shared" si="8"/>
        <v>0</v>
      </c>
      <c r="H164" s="291"/>
    </row>
    <row r="165" spans="1:10" ht="25.5" x14ac:dyDescent="0.25">
      <c r="A165" s="302" t="s">
        <v>909</v>
      </c>
      <c r="B165" s="295" t="s">
        <v>676</v>
      </c>
      <c r="C165" s="296" t="s">
        <v>669</v>
      </c>
      <c r="D165" s="461">
        <f>(H155+0.2)*J155*0.2*2+I155*J155*0.2</f>
        <v>1.3759999999999999</v>
      </c>
      <c r="E165" s="297"/>
      <c r="F165" s="293">
        <f t="shared" si="8"/>
        <v>0</v>
      </c>
      <c r="H165" s="291"/>
    </row>
    <row r="166" spans="1:10" ht="38.25" x14ac:dyDescent="0.25">
      <c r="A166" s="302" t="s">
        <v>910</v>
      </c>
      <c r="B166" s="295" t="s">
        <v>677</v>
      </c>
      <c r="C166" s="296" t="s">
        <v>669</v>
      </c>
      <c r="D166" s="461">
        <f>(H155+0.2)*(I155+0.4)*0.2-0.6*0.6*0.2</f>
        <v>0.45999999999999991</v>
      </c>
      <c r="E166" s="297"/>
      <c r="F166" s="293">
        <f t="shared" si="8"/>
        <v>0</v>
      </c>
      <c r="H166" s="291"/>
    </row>
    <row r="167" spans="1:10" ht="25.5" x14ac:dyDescent="0.25">
      <c r="A167" s="302" t="s">
        <v>911</v>
      </c>
      <c r="B167" s="295" t="s">
        <v>678</v>
      </c>
      <c r="C167" s="296" t="s">
        <v>199</v>
      </c>
      <c r="D167" s="461">
        <v>1</v>
      </c>
      <c r="E167" s="297"/>
      <c r="F167" s="293">
        <f t="shared" si="8"/>
        <v>0</v>
      </c>
      <c r="H167" s="291"/>
    </row>
    <row r="168" spans="1:10" x14ac:dyDescent="0.25">
      <c r="A168" s="302" t="s">
        <v>912</v>
      </c>
      <c r="B168" s="295" t="s">
        <v>679</v>
      </c>
      <c r="C168" s="296" t="s">
        <v>297</v>
      </c>
      <c r="D168" s="461">
        <v>1</v>
      </c>
      <c r="E168" s="297"/>
      <c r="F168" s="293">
        <f t="shared" si="8"/>
        <v>0</v>
      </c>
      <c r="H168" s="291"/>
    </row>
    <row r="169" spans="1:10" ht="38.25" x14ac:dyDescent="0.25">
      <c r="A169" s="302" t="s">
        <v>913</v>
      </c>
      <c r="B169" s="298" t="s">
        <v>680</v>
      </c>
      <c r="C169" s="299" t="s">
        <v>199</v>
      </c>
      <c r="D169" s="462">
        <v>1</v>
      </c>
      <c r="E169" s="297"/>
      <c r="F169" s="293">
        <f t="shared" si="8"/>
        <v>0</v>
      </c>
      <c r="H169" s="291"/>
    </row>
    <row r="170" spans="1:10" ht="71.25" customHeight="1" x14ac:dyDescent="0.25">
      <c r="A170" s="302" t="s">
        <v>914</v>
      </c>
      <c r="B170" s="298" t="s">
        <v>681</v>
      </c>
      <c r="C170" s="299" t="s">
        <v>682</v>
      </c>
      <c r="D170" s="462">
        <f>(D158-D159)-(J155+0.4)*(H155+0.4)*(I155+0.4)</f>
        <v>7.134999999999998</v>
      </c>
      <c r="E170" s="297"/>
      <c r="F170" s="293">
        <f t="shared" si="8"/>
        <v>0</v>
      </c>
      <c r="H170" s="291"/>
    </row>
    <row r="171" spans="1:10" ht="122.25" customHeight="1" x14ac:dyDescent="0.25">
      <c r="A171" s="302" t="s">
        <v>915</v>
      </c>
      <c r="B171" s="304" t="s">
        <v>684</v>
      </c>
      <c r="C171" s="299" t="s">
        <v>682</v>
      </c>
      <c r="D171" s="462">
        <f>(D158-D170)*1.25</f>
        <v>8.1312500000000014</v>
      </c>
      <c r="E171" s="297"/>
      <c r="F171" s="293">
        <f t="shared" si="8"/>
        <v>0</v>
      </c>
      <c r="H171" s="291"/>
    </row>
    <row r="172" spans="1:10" s="139" customFormat="1" ht="20.25" customHeight="1" x14ac:dyDescent="0.2">
      <c r="A172" s="239" t="s">
        <v>900</v>
      </c>
      <c r="B172" s="347" t="s">
        <v>1517</v>
      </c>
      <c r="C172" s="536"/>
      <c r="D172" s="523"/>
      <c r="E172" s="349"/>
      <c r="F172" s="470">
        <f>SUM(F157:F171)</f>
        <v>0</v>
      </c>
      <c r="H172" s="346" t="s">
        <v>662</v>
      </c>
      <c r="I172" s="346" t="s">
        <v>663</v>
      </c>
      <c r="J172" s="346" t="s">
        <v>664</v>
      </c>
    </row>
    <row r="173" spans="1:10" s="288" customFormat="1" ht="15" customHeight="1" x14ac:dyDescent="0.25">
      <c r="A173" s="574"/>
      <c r="B173" s="574"/>
      <c r="C173" s="574"/>
      <c r="D173" s="574"/>
      <c r="E173" s="574"/>
      <c r="F173" s="574"/>
      <c r="H173" s="289">
        <v>2.2999999999999998</v>
      </c>
      <c r="I173" s="290">
        <v>1.9</v>
      </c>
      <c r="J173" s="290">
        <v>1.6</v>
      </c>
    </row>
    <row r="174" spans="1:10" ht="18.75" customHeight="1" x14ac:dyDescent="0.25">
      <c r="A174" s="301" t="s">
        <v>916</v>
      </c>
      <c r="B174" s="575" t="s">
        <v>749</v>
      </c>
      <c r="C174" s="575"/>
      <c r="D174" s="575"/>
      <c r="E174" s="575"/>
      <c r="F174" s="575"/>
      <c r="H174" s="291"/>
    </row>
    <row r="175" spans="1:10" s="294" customFormat="1" ht="43.5" customHeight="1" x14ac:dyDescent="0.2">
      <c r="A175" s="302" t="s">
        <v>917</v>
      </c>
      <c r="B175" s="303" t="s">
        <v>666</v>
      </c>
      <c r="C175" s="292" t="s">
        <v>667</v>
      </c>
      <c r="D175" s="460">
        <v>1</v>
      </c>
      <c r="E175" s="293"/>
      <c r="F175" s="293">
        <f>D175*E175</f>
        <v>0</v>
      </c>
    </row>
    <row r="176" spans="1:10" ht="123" customHeight="1" x14ac:dyDescent="0.25">
      <c r="A176" s="302" t="s">
        <v>918</v>
      </c>
      <c r="B176" s="295" t="s">
        <v>668</v>
      </c>
      <c r="C176" s="296" t="s">
        <v>669</v>
      </c>
      <c r="D176" s="461">
        <f>(H173+0.2+0.6)*(I173+0.4+0.6*2)*(J173+0.4+0.2)</f>
        <v>23.87</v>
      </c>
      <c r="E176" s="297"/>
      <c r="F176" s="293">
        <f t="shared" ref="F176:F189" si="9">D176*E176</f>
        <v>0</v>
      </c>
      <c r="H176" s="291"/>
    </row>
    <row r="177" spans="1:10" ht="25.5" x14ac:dyDescent="0.25">
      <c r="A177" s="302" t="s">
        <v>919</v>
      </c>
      <c r="B177" s="295" t="s">
        <v>670</v>
      </c>
      <c r="C177" s="296" t="s">
        <v>669</v>
      </c>
      <c r="D177" s="461">
        <f>(H173+0.2+0.3)*(I173+0.4+0.6)*0.1</f>
        <v>0.81199999999999994</v>
      </c>
      <c r="E177" s="297"/>
      <c r="F177" s="293">
        <f t="shared" si="9"/>
        <v>0</v>
      </c>
      <c r="H177" s="291"/>
    </row>
    <row r="178" spans="1:10" ht="38.25" x14ac:dyDescent="0.25">
      <c r="A178" s="302" t="s">
        <v>920</v>
      </c>
      <c r="B178" s="295" t="s">
        <v>671</v>
      </c>
      <c r="C178" s="296" t="s">
        <v>672</v>
      </c>
      <c r="D178" s="461">
        <f>(H173+0.4)*0.2*2+(I173+0.4)*0.2*2</f>
        <v>1.9999999999999998</v>
      </c>
      <c r="E178" s="297"/>
      <c r="F178" s="293">
        <f t="shared" si="9"/>
        <v>0</v>
      </c>
      <c r="H178" s="291"/>
    </row>
    <row r="179" spans="1:10" ht="62.25" customHeight="1" x14ac:dyDescent="0.25">
      <c r="A179" s="302" t="s">
        <v>921</v>
      </c>
      <c r="B179" s="295" t="s">
        <v>673</v>
      </c>
      <c r="C179" s="296" t="s">
        <v>669</v>
      </c>
      <c r="D179" s="461">
        <f>(H173+0.2)*(I173+0.4)*0.2</f>
        <v>1.1500000000000001</v>
      </c>
      <c r="E179" s="297"/>
      <c r="F179" s="293">
        <f t="shared" si="9"/>
        <v>0</v>
      </c>
      <c r="H179" s="291"/>
    </row>
    <row r="180" spans="1:10" ht="38.25" x14ac:dyDescent="0.25">
      <c r="A180" s="302" t="s">
        <v>922</v>
      </c>
      <c r="B180" s="295" t="s">
        <v>674</v>
      </c>
      <c r="C180" s="296" t="s">
        <v>672</v>
      </c>
      <c r="D180" s="461">
        <f>(H173+0.2)*J173*2+(I173+0.4)*J173+H173*J173*2+I173*J173</f>
        <v>22.08</v>
      </c>
      <c r="E180" s="297"/>
      <c r="F180" s="293">
        <f t="shared" si="9"/>
        <v>0</v>
      </c>
      <c r="H180" s="291"/>
    </row>
    <row r="181" spans="1:10" ht="25.5" x14ac:dyDescent="0.25">
      <c r="A181" s="302" t="s">
        <v>923</v>
      </c>
      <c r="B181" s="295" t="s">
        <v>675</v>
      </c>
      <c r="C181" s="296" t="s">
        <v>672</v>
      </c>
      <c r="D181" s="461">
        <f>H173*I173+(H173+0.2)*0.2*2+(I173+0.4)*0.2</f>
        <v>5.8299999999999992</v>
      </c>
      <c r="E181" s="297"/>
      <c r="F181" s="293">
        <f t="shared" si="9"/>
        <v>0</v>
      </c>
      <c r="H181" s="291"/>
    </row>
    <row r="182" spans="1:10" ht="51" x14ac:dyDescent="0.25">
      <c r="A182" s="302" t="s">
        <v>924</v>
      </c>
      <c r="B182" s="295" t="s">
        <v>298</v>
      </c>
      <c r="C182" s="296" t="s">
        <v>299</v>
      </c>
      <c r="D182" s="461">
        <f>(D179+D183+D184)*80</f>
        <v>354.88000000000005</v>
      </c>
      <c r="E182" s="297"/>
      <c r="F182" s="293">
        <f t="shared" si="9"/>
        <v>0</v>
      </c>
      <c r="H182" s="291"/>
    </row>
    <row r="183" spans="1:10" ht="25.5" x14ac:dyDescent="0.25">
      <c r="A183" s="302" t="s">
        <v>925</v>
      </c>
      <c r="B183" s="295" t="s">
        <v>676</v>
      </c>
      <c r="C183" s="296" t="s">
        <v>669</v>
      </c>
      <c r="D183" s="461">
        <f>(H173+0.2)*J173*0.2*2+I173*J173*0.2</f>
        <v>2.2080000000000002</v>
      </c>
      <c r="E183" s="297"/>
      <c r="F183" s="293">
        <f t="shared" si="9"/>
        <v>0</v>
      </c>
      <c r="H183" s="291"/>
    </row>
    <row r="184" spans="1:10" ht="38.25" x14ac:dyDescent="0.25">
      <c r="A184" s="302" t="s">
        <v>926</v>
      </c>
      <c r="B184" s="295" t="s">
        <v>677</v>
      </c>
      <c r="C184" s="296" t="s">
        <v>669</v>
      </c>
      <c r="D184" s="461">
        <f>(H173+0.2)*(I173+0.4)*0.2-0.6*0.6*0.2</f>
        <v>1.0780000000000001</v>
      </c>
      <c r="E184" s="297"/>
      <c r="F184" s="293">
        <f t="shared" si="9"/>
        <v>0</v>
      </c>
      <c r="H184" s="291"/>
    </row>
    <row r="185" spans="1:10" ht="25.5" x14ac:dyDescent="0.25">
      <c r="A185" s="302" t="s">
        <v>927</v>
      </c>
      <c r="B185" s="295" t="s">
        <v>678</v>
      </c>
      <c r="C185" s="296" t="s">
        <v>199</v>
      </c>
      <c r="D185" s="461">
        <v>1</v>
      </c>
      <c r="E185" s="297"/>
      <c r="F185" s="293">
        <f t="shared" si="9"/>
        <v>0</v>
      </c>
      <c r="H185" s="291"/>
    </row>
    <row r="186" spans="1:10" x14ac:dyDescent="0.25">
      <c r="A186" s="302" t="s">
        <v>928</v>
      </c>
      <c r="B186" s="295" t="s">
        <v>679</v>
      </c>
      <c r="C186" s="296" t="s">
        <v>297</v>
      </c>
      <c r="D186" s="461">
        <v>1</v>
      </c>
      <c r="E186" s="297"/>
      <c r="F186" s="293">
        <f t="shared" si="9"/>
        <v>0</v>
      </c>
      <c r="H186" s="291"/>
    </row>
    <row r="187" spans="1:10" ht="38.25" x14ac:dyDescent="0.25">
      <c r="A187" s="302" t="s">
        <v>929</v>
      </c>
      <c r="B187" s="298" t="s">
        <v>680</v>
      </c>
      <c r="C187" s="299" t="s">
        <v>199</v>
      </c>
      <c r="D187" s="462">
        <v>1</v>
      </c>
      <c r="E187" s="297"/>
      <c r="F187" s="293">
        <f t="shared" si="9"/>
        <v>0</v>
      </c>
      <c r="H187" s="291"/>
    </row>
    <row r="188" spans="1:10" ht="71.25" customHeight="1" x14ac:dyDescent="0.25">
      <c r="A188" s="302" t="s">
        <v>930</v>
      </c>
      <c r="B188" s="298" t="s">
        <v>681</v>
      </c>
      <c r="C188" s="299" t="s">
        <v>682</v>
      </c>
      <c r="D188" s="462">
        <f>(D176-D177)-(J173+0.4)*(H173+0.4)*(I173+0.4)</f>
        <v>10.638000000000002</v>
      </c>
      <c r="E188" s="297"/>
      <c r="F188" s="293">
        <f t="shared" si="9"/>
        <v>0</v>
      </c>
      <c r="H188" s="291"/>
    </row>
    <row r="189" spans="1:10" ht="122.25" customHeight="1" x14ac:dyDescent="0.25">
      <c r="A189" s="302" t="s">
        <v>931</v>
      </c>
      <c r="B189" s="304" t="s">
        <v>684</v>
      </c>
      <c r="C189" s="299" t="s">
        <v>682</v>
      </c>
      <c r="D189" s="462">
        <f>(D176-D188)*1.25</f>
        <v>16.54</v>
      </c>
      <c r="E189" s="297"/>
      <c r="F189" s="293">
        <f t="shared" si="9"/>
        <v>0</v>
      </c>
      <c r="H189" s="291"/>
    </row>
    <row r="190" spans="1:10" s="139" customFormat="1" ht="20.25" customHeight="1" x14ac:dyDescent="0.2">
      <c r="A190" s="239" t="s">
        <v>916</v>
      </c>
      <c r="B190" s="347" t="s">
        <v>750</v>
      </c>
      <c r="C190" s="536"/>
      <c r="D190" s="523"/>
      <c r="E190" s="349"/>
      <c r="F190" s="470">
        <f>SUM(F175:F189)</f>
        <v>0</v>
      </c>
      <c r="H190" s="346" t="s">
        <v>662</v>
      </c>
      <c r="I190" s="346" t="s">
        <v>663</v>
      </c>
      <c r="J190" s="346" t="s">
        <v>664</v>
      </c>
    </row>
    <row r="191" spans="1:10" s="288" customFormat="1" ht="15" customHeight="1" x14ac:dyDescent="0.25">
      <c r="A191" s="574"/>
      <c r="B191" s="574"/>
      <c r="C191" s="574"/>
      <c r="D191" s="574"/>
      <c r="E191" s="574"/>
      <c r="F191" s="574"/>
      <c r="H191" s="289">
        <v>2.5</v>
      </c>
      <c r="I191" s="290">
        <v>2.9</v>
      </c>
      <c r="J191" s="290">
        <v>1.6</v>
      </c>
    </row>
    <row r="192" spans="1:10" ht="22.5" customHeight="1" x14ac:dyDescent="0.25">
      <c r="A192" s="301" t="s">
        <v>932</v>
      </c>
      <c r="B192" s="575" t="s">
        <v>751</v>
      </c>
      <c r="C192" s="575"/>
      <c r="D192" s="575"/>
      <c r="E192" s="575"/>
      <c r="F192" s="575"/>
      <c r="H192" s="291"/>
    </row>
    <row r="193" spans="1:8" s="294" customFormat="1" ht="12.75" x14ac:dyDescent="0.2">
      <c r="A193" s="302" t="s">
        <v>933</v>
      </c>
      <c r="B193" s="303" t="s">
        <v>665</v>
      </c>
      <c r="C193" s="292" t="s">
        <v>35</v>
      </c>
      <c r="D193" s="460">
        <v>14.5</v>
      </c>
      <c r="E193" s="293"/>
      <c r="F193" s="293">
        <f>D193*E193</f>
        <v>0</v>
      </c>
    </row>
    <row r="194" spans="1:8" s="294" customFormat="1" ht="43.5" customHeight="1" x14ac:dyDescent="0.2">
      <c r="A194" s="302" t="s">
        <v>934</v>
      </c>
      <c r="B194" s="303" t="s">
        <v>666</v>
      </c>
      <c r="C194" s="292" t="s">
        <v>667</v>
      </c>
      <c r="D194" s="460">
        <v>1</v>
      </c>
      <c r="E194" s="293"/>
      <c r="F194" s="293">
        <f>D194*E194</f>
        <v>0</v>
      </c>
    </row>
    <row r="195" spans="1:8" ht="123" customHeight="1" x14ac:dyDescent="0.25">
      <c r="A195" s="302" t="s">
        <v>935</v>
      </c>
      <c r="B195" s="295" t="s">
        <v>668</v>
      </c>
      <c r="C195" s="296" t="s">
        <v>669</v>
      </c>
      <c r="D195" s="461">
        <f>(H191+0.2+0.6)*(I191+0.4+0.6*2)*(J191+0.4+0.2)</f>
        <v>32.670000000000009</v>
      </c>
      <c r="E195" s="297"/>
      <c r="F195" s="293">
        <f t="shared" ref="F195:F209" si="10">D195*E195</f>
        <v>0</v>
      </c>
      <c r="H195" s="291"/>
    </row>
    <row r="196" spans="1:8" ht="25.5" x14ac:dyDescent="0.25">
      <c r="A196" s="302" t="s">
        <v>936</v>
      </c>
      <c r="B196" s="295" t="s">
        <v>670</v>
      </c>
      <c r="C196" s="296" t="s">
        <v>669</v>
      </c>
      <c r="D196" s="461">
        <f>(H191+0.2+0.3)*(I191+0.4+0.6)*0.1</f>
        <v>1.17</v>
      </c>
      <c r="E196" s="297"/>
      <c r="F196" s="293">
        <f t="shared" si="10"/>
        <v>0</v>
      </c>
      <c r="H196" s="291"/>
    </row>
    <row r="197" spans="1:8" ht="38.25" x14ac:dyDescent="0.25">
      <c r="A197" s="302" t="s">
        <v>937</v>
      </c>
      <c r="B197" s="295" t="s">
        <v>671</v>
      </c>
      <c r="C197" s="296" t="s">
        <v>672</v>
      </c>
      <c r="D197" s="461">
        <f>(H191+0.4)*0.2*2+(I191+0.4)*0.2*2</f>
        <v>2.48</v>
      </c>
      <c r="E197" s="297"/>
      <c r="F197" s="293">
        <f t="shared" si="10"/>
        <v>0</v>
      </c>
      <c r="H197" s="291"/>
    </row>
    <row r="198" spans="1:8" ht="62.25" customHeight="1" x14ac:dyDescent="0.25">
      <c r="A198" s="302" t="s">
        <v>938</v>
      </c>
      <c r="B198" s="295" t="s">
        <v>673</v>
      </c>
      <c r="C198" s="296" t="s">
        <v>669</v>
      </c>
      <c r="D198" s="461">
        <f>(H191+0.2)*(I191+0.4)*0.2</f>
        <v>1.782</v>
      </c>
      <c r="E198" s="297"/>
      <c r="F198" s="293">
        <f t="shared" si="10"/>
        <v>0</v>
      </c>
      <c r="H198" s="291"/>
    </row>
    <row r="199" spans="1:8" ht="38.25" x14ac:dyDescent="0.25">
      <c r="A199" s="302" t="s">
        <v>939</v>
      </c>
      <c r="B199" s="295" t="s">
        <v>674</v>
      </c>
      <c r="C199" s="296" t="s">
        <v>672</v>
      </c>
      <c r="D199" s="461">
        <f>(H191+0.2)*J191*2+(I191+0.4)*J191+H191*J191*2+I191*J191</f>
        <v>26.560000000000002</v>
      </c>
      <c r="E199" s="297"/>
      <c r="F199" s="293">
        <f t="shared" si="10"/>
        <v>0</v>
      </c>
      <c r="H199" s="291"/>
    </row>
    <row r="200" spans="1:8" ht="25.5" x14ac:dyDescent="0.25">
      <c r="A200" s="302" t="s">
        <v>940</v>
      </c>
      <c r="B200" s="295" t="s">
        <v>675</v>
      </c>
      <c r="C200" s="296" t="s">
        <v>672</v>
      </c>
      <c r="D200" s="461">
        <f>H191*I191+(H191+0.2)*0.2*2+(I191+0.4)*0.2</f>
        <v>8.99</v>
      </c>
      <c r="E200" s="297"/>
      <c r="F200" s="293">
        <f t="shared" si="10"/>
        <v>0</v>
      </c>
      <c r="H200" s="291"/>
    </row>
    <row r="201" spans="1:8" ht="51" x14ac:dyDescent="0.25">
      <c r="A201" s="302" t="s">
        <v>941</v>
      </c>
      <c r="B201" s="295" t="s">
        <v>298</v>
      </c>
      <c r="C201" s="296" t="s">
        <v>299</v>
      </c>
      <c r="D201" s="461">
        <f>(D198+D202+D203)*80</f>
        <v>491.84000000000003</v>
      </c>
      <c r="E201" s="297"/>
      <c r="F201" s="293">
        <f t="shared" si="10"/>
        <v>0</v>
      </c>
      <c r="H201" s="291"/>
    </row>
    <row r="202" spans="1:8" ht="25.5" x14ac:dyDescent="0.25">
      <c r="A202" s="302" t="s">
        <v>942</v>
      </c>
      <c r="B202" s="295" t="s">
        <v>676</v>
      </c>
      <c r="C202" s="296" t="s">
        <v>669</v>
      </c>
      <c r="D202" s="461">
        <f>(H191+0.2)*J191*0.2*2+I191*J191*0.2</f>
        <v>2.6560000000000001</v>
      </c>
      <c r="E202" s="297"/>
      <c r="F202" s="293">
        <f t="shared" si="10"/>
        <v>0</v>
      </c>
      <c r="H202" s="291"/>
    </row>
    <row r="203" spans="1:8" ht="38.25" x14ac:dyDescent="0.25">
      <c r="A203" s="302" t="s">
        <v>943</v>
      </c>
      <c r="B203" s="295" t="s">
        <v>677</v>
      </c>
      <c r="C203" s="296" t="s">
        <v>669</v>
      </c>
      <c r="D203" s="461">
        <f>(H191+0.2)*(I191+0.4)*0.2-0.6*0.6*0.2</f>
        <v>1.71</v>
      </c>
      <c r="E203" s="297"/>
      <c r="F203" s="293">
        <f t="shared" si="10"/>
        <v>0</v>
      </c>
      <c r="H203" s="291"/>
    </row>
    <row r="204" spans="1:8" ht="25.5" x14ac:dyDescent="0.25">
      <c r="A204" s="302" t="s">
        <v>944</v>
      </c>
      <c r="B204" s="295" t="s">
        <v>678</v>
      </c>
      <c r="C204" s="296" t="s">
        <v>199</v>
      </c>
      <c r="D204" s="461">
        <v>1</v>
      </c>
      <c r="E204" s="297"/>
      <c r="F204" s="293">
        <f t="shared" si="10"/>
        <v>0</v>
      </c>
      <c r="H204" s="291"/>
    </row>
    <row r="205" spans="1:8" x14ac:dyDescent="0.25">
      <c r="A205" s="302" t="s">
        <v>945</v>
      </c>
      <c r="B205" s="295" t="s">
        <v>679</v>
      </c>
      <c r="C205" s="296" t="s">
        <v>297</v>
      </c>
      <c r="D205" s="461">
        <v>1</v>
      </c>
      <c r="E205" s="297"/>
      <c r="F205" s="293">
        <f t="shared" si="10"/>
        <v>0</v>
      </c>
      <c r="H205" s="291"/>
    </row>
    <row r="206" spans="1:8" ht="38.25" x14ac:dyDescent="0.25">
      <c r="A206" s="302" t="s">
        <v>946</v>
      </c>
      <c r="B206" s="298" t="s">
        <v>680</v>
      </c>
      <c r="C206" s="299" t="s">
        <v>199</v>
      </c>
      <c r="D206" s="462">
        <v>1</v>
      </c>
      <c r="E206" s="297"/>
      <c r="F206" s="293">
        <f t="shared" si="10"/>
        <v>0</v>
      </c>
      <c r="H206" s="291"/>
    </row>
    <row r="207" spans="1:8" ht="71.25" customHeight="1" x14ac:dyDescent="0.25">
      <c r="A207" s="302" t="s">
        <v>947</v>
      </c>
      <c r="B207" s="298" t="s">
        <v>681</v>
      </c>
      <c r="C207" s="299" t="s">
        <v>682</v>
      </c>
      <c r="D207" s="462">
        <f>(D195-D196)-(J191+0.4)*(H191+0.4)*(I191+0.4)</f>
        <v>12.36000000000001</v>
      </c>
      <c r="E207" s="297"/>
      <c r="F207" s="293">
        <f t="shared" si="10"/>
        <v>0</v>
      </c>
      <c r="H207" s="291"/>
    </row>
    <row r="208" spans="1:8" s="294" customFormat="1" ht="38.25" x14ac:dyDescent="0.2">
      <c r="A208" s="302" t="s">
        <v>948</v>
      </c>
      <c r="B208" s="300" t="s">
        <v>683</v>
      </c>
      <c r="C208" s="292" t="s">
        <v>672</v>
      </c>
      <c r="D208" s="460">
        <v>14.5</v>
      </c>
      <c r="E208" s="293"/>
      <c r="F208" s="293">
        <f t="shared" si="10"/>
        <v>0</v>
      </c>
    </row>
    <row r="209" spans="1:10" ht="122.25" customHeight="1" x14ac:dyDescent="0.25">
      <c r="A209" s="302" t="s">
        <v>949</v>
      </c>
      <c r="B209" s="304" t="s">
        <v>684</v>
      </c>
      <c r="C209" s="299" t="s">
        <v>682</v>
      </c>
      <c r="D209" s="462">
        <f>(D195-D207)*1.25</f>
        <v>25.387499999999999</v>
      </c>
      <c r="E209" s="297"/>
      <c r="F209" s="293">
        <f t="shared" si="10"/>
        <v>0</v>
      </c>
      <c r="H209" s="291"/>
    </row>
    <row r="210" spans="1:10" s="139" customFormat="1" ht="20.25" customHeight="1" x14ac:dyDescent="0.2">
      <c r="A210" s="239" t="s">
        <v>932</v>
      </c>
      <c r="B210" s="347" t="s">
        <v>752</v>
      </c>
      <c r="C210" s="536"/>
      <c r="D210" s="523"/>
      <c r="E210" s="349"/>
      <c r="F210" s="470">
        <f>SUM(F193:F209)</f>
        <v>0</v>
      </c>
      <c r="H210" s="346" t="s">
        <v>662</v>
      </c>
      <c r="I210" s="346" t="s">
        <v>663</v>
      </c>
      <c r="J210" s="346" t="s">
        <v>664</v>
      </c>
    </row>
    <row r="211" spans="1:10" s="288" customFormat="1" ht="15" customHeight="1" x14ac:dyDescent="0.25">
      <c r="A211" s="574"/>
      <c r="B211" s="574"/>
      <c r="C211" s="574"/>
      <c r="D211" s="574"/>
      <c r="E211" s="574"/>
      <c r="F211" s="574"/>
      <c r="H211" s="289">
        <v>2.6</v>
      </c>
      <c r="I211" s="290">
        <v>2</v>
      </c>
      <c r="J211" s="290">
        <v>1.6</v>
      </c>
    </row>
    <row r="212" spans="1:10" ht="20.25" customHeight="1" x14ac:dyDescent="0.25">
      <c r="A212" s="301" t="s">
        <v>950</v>
      </c>
      <c r="B212" s="575" t="s">
        <v>753</v>
      </c>
      <c r="C212" s="575"/>
      <c r="D212" s="575"/>
      <c r="E212" s="575"/>
      <c r="F212" s="575"/>
      <c r="H212" s="291"/>
    </row>
    <row r="213" spans="1:10" s="294" customFormat="1" ht="12.75" x14ac:dyDescent="0.2">
      <c r="A213" s="302" t="s">
        <v>951</v>
      </c>
      <c r="B213" s="303" t="s">
        <v>665</v>
      </c>
      <c r="C213" s="292" t="s">
        <v>35</v>
      </c>
      <c r="D213" s="460">
        <v>10.4</v>
      </c>
      <c r="E213" s="293"/>
      <c r="F213" s="293">
        <f>D213*E213</f>
        <v>0</v>
      </c>
    </row>
    <row r="214" spans="1:10" s="294" customFormat="1" ht="43.5" customHeight="1" x14ac:dyDescent="0.2">
      <c r="A214" s="302" t="s">
        <v>952</v>
      </c>
      <c r="B214" s="303" t="s">
        <v>666</v>
      </c>
      <c r="C214" s="292" t="s">
        <v>667</v>
      </c>
      <c r="D214" s="460">
        <v>1</v>
      </c>
      <c r="E214" s="293"/>
      <c r="F214" s="293">
        <f>D214*E214</f>
        <v>0</v>
      </c>
    </row>
    <row r="215" spans="1:10" ht="123" customHeight="1" x14ac:dyDescent="0.25">
      <c r="A215" s="302" t="s">
        <v>953</v>
      </c>
      <c r="B215" s="295" t="s">
        <v>668</v>
      </c>
      <c r="C215" s="296" t="s">
        <v>669</v>
      </c>
      <c r="D215" s="461">
        <f>(H211+0.2+0.6)*(I211+0.4+0.6*2)*(J211+0.4+0.2)</f>
        <v>26.928000000000004</v>
      </c>
      <c r="E215" s="297"/>
      <c r="F215" s="293">
        <f t="shared" ref="F215:F229" si="11">D215*E215</f>
        <v>0</v>
      </c>
      <c r="H215" s="291"/>
    </row>
    <row r="216" spans="1:10" ht="25.5" x14ac:dyDescent="0.25">
      <c r="A216" s="302" t="s">
        <v>954</v>
      </c>
      <c r="B216" s="295" t="s">
        <v>670</v>
      </c>
      <c r="C216" s="296" t="s">
        <v>669</v>
      </c>
      <c r="D216" s="461">
        <f>(H211+0.2+0.3)*(I211+0.4+0.6)*0.1</f>
        <v>0.93000000000000016</v>
      </c>
      <c r="E216" s="297"/>
      <c r="F216" s="293">
        <f t="shared" si="11"/>
        <v>0</v>
      </c>
      <c r="H216" s="291"/>
    </row>
    <row r="217" spans="1:10" ht="38.25" x14ac:dyDescent="0.25">
      <c r="A217" s="302" t="s">
        <v>955</v>
      </c>
      <c r="B217" s="295" t="s">
        <v>671</v>
      </c>
      <c r="C217" s="296" t="s">
        <v>672</v>
      </c>
      <c r="D217" s="461">
        <f>(H211+0.4)*0.2*2+(I211+0.4)*0.2*2</f>
        <v>2.16</v>
      </c>
      <c r="E217" s="297"/>
      <c r="F217" s="293">
        <f t="shared" si="11"/>
        <v>0</v>
      </c>
      <c r="H217" s="291"/>
    </row>
    <row r="218" spans="1:10" ht="62.25" customHeight="1" x14ac:dyDescent="0.25">
      <c r="A218" s="302" t="s">
        <v>956</v>
      </c>
      <c r="B218" s="295" t="s">
        <v>673</v>
      </c>
      <c r="C218" s="296" t="s">
        <v>669</v>
      </c>
      <c r="D218" s="461">
        <f>(H211+0.2)*(I211+0.4)*0.2</f>
        <v>1.3440000000000003</v>
      </c>
      <c r="E218" s="297"/>
      <c r="F218" s="293">
        <f t="shared" si="11"/>
        <v>0</v>
      </c>
      <c r="H218" s="291"/>
    </row>
    <row r="219" spans="1:10" ht="38.25" x14ac:dyDescent="0.25">
      <c r="A219" s="302" t="s">
        <v>957</v>
      </c>
      <c r="B219" s="295" t="s">
        <v>674</v>
      </c>
      <c r="C219" s="296" t="s">
        <v>672</v>
      </c>
      <c r="D219" s="461">
        <f>(H211+0.2)*J211*2+(I211+0.4)*J211+H211*J211*2+I211*J211</f>
        <v>24.32</v>
      </c>
      <c r="E219" s="297"/>
      <c r="F219" s="293">
        <f t="shared" si="11"/>
        <v>0</v>
      </c>
      <c r="H219" s="291"/>
    </row>
    <row r="220" spans="1:10" ht="25.5" x14ac:dyDescent="0.25">
      <c r="A220" s="302" t="s">
        <v>958</v>
      </c>
      <c r="B220" s="295" t="s">
        <v>675</v>
      </c>
      <c r="C220" s="296" t="s">
        <v>672</v>
      </c>
      <c r="D220" s="461">
        <f>H211*I211+(H211+0.2)*0.2*2+(I211+0.4)*0.2</f>
        <v>6.8000000000000007</v>
      </c>
      <c r="E220" s="297"/>
      <c r="F220" s="293">
        <f t="shared" si="11"/>
        <v>0</v>
      </c>
      <c r="H220" s="291"/>
    </row>
    <row r="221" spans="1:10" ht="51" x14ac:dyDescent="0.25">
      <c r="A221" s="302" t="s">
        <v>959</v>
      </c>
      <c r="B221" s="295" t="s">
        <v>298</v>
      </c>
      <c r="C221" s="296" t="s">
        <v>299</v>
      </c>
      <c r="D221" s="461">
        <f>(D218+D222+D223)*80</f>
        <v>403.84000000000009</v>
      </c>
      <c r="E221" s="297"/>
      <c r="F221" s="293">
        <f t="shared" si="11"/>
        <v>0</v>
      </c>
      <c r="H221" s="291"/>
    </row>
    <row r="222" spans="1:10" ht="25.5" x14ac:dyDescent="0.25">
      <c r="A222" s="302" t="s">
        <v>960</v>
      </c>
      <c r="B222" s="295" t="s">
        <v>676</v>
      </c>
      <c r="C222" s="296" t="s">
        <v>669</v>
      </c>
      <c r="D222" s="461">
        <f>(H211+0.2)*J211*0.2*2+I211*J211*0.2</f>
        <v>2.4320000000000004</v>
      </c>
      <c r="E222" s="297"/>
      <c r="F222" s="293">
        <f t="shared" si="11"/>
        <v>0</v>
      </c>
      <c r="H222" s="291"/>
    </row>
    <row r="223" spans="1:10" ht="38.25" x14ac:dyDescent="0.25">
      <c r="A223" s="302" t="s">
        <v>961</v>
      </c>
      <c r="B223" s="295" t="s">
        <v>677</v>
      </c>
      <c r="C223" s="296" t="s">
        <v>669</v>
      </c>
      <c r="D223" s="461">
        <f>(H211+0.2)*(I211+0.4)*0.2-0.6*0.6*0.2</f>
        <v>1.2720000000000002</v>
      </c>
      <c r="E223" s="297"/>
      <c r="F223" s="293">
        <f t="shared" si="11"/>
        <v>0</v>
      </c>
      <c r="H223" s="291"/>
    </row>
    <row r="224" spans="1:10" ht="25.5" x14ac:dyDescent="0.25">
      <c r="A224" s="302" t="s">
        <v>962</v>
      </c>
      <c r="B224" s="295" t="s">
        <v>678</v>
      </c>
      <c r="C224" s="296" t="s">
        <v>199</v>
      </c>
      <c r="D224" s="461">
        <v>1</v>
      </c>
      <c r="E224" s="297"/>
      <c r="F224" s="293">
        <f t="shared" si="11"/>
        <v>0</v>
      </c>
      <c r="H224" s="291"/>
    </row>
    <row r="225" spans="1:10" x14ac:dyDescent="0.25">
      <c r="A225" s="302" t="s">
        <v>963</v>
      </c>
      <c r="B225" s="295" t="s">
        <v>679</v>
      </c>
      <c r="C225" s="296" t="s">
        <v>297</v>
      </c>
      <c r="D225" s="461">
        <v>1</v>
      </c>
      <c r="E225" s="297"/>
      <c r="F225" s="293">
        <f t="shared" si="11"/>
        <v>0</v>
      </c>
      <c r="H225" s="291"/>
    </row>
    <row r="226" spans="1:10" ht="38.25" x14ac:dyDescent="0.25">
      <c r="A226" s="302" t="s">
        <v>964</v>
      </c>
      <c r="B226" s="298" t="s">
        <v>680</v>
      </c>
      <c r="C226" s="299" t="s">
        <v>199</v>
      </c>
      <c r="D226" s="462">
        <v>1</v>
      </c>
      <c r="E226" s="297"/>
      <c r="F226" s="293">
        <f t="shared" si="11"/>
        <v>0</v>
      </c>
      <c r="H226" s="291"/>
    </row>
    <row r="227" spans="1:10" ht="71.25" customHeight="1" x14ac:dyDescent="0.25">
      <c r="A227" s="302" t="s">
        <v>965</v>
      </c>
      <c r="B227" s="298" t="s">
        <v>681</v>
      </c>
      <c r="C227" s="299" t="s">
        <v>682</v>
      </c>
      <c r="D227" s="462">
        <f>(D215-D216)-(J211+0.4)*(H211+0.4)*(I211+0.4)</f>
        <v>11.598000000000006</v>
      </c>
      <c r="E227" s="297"/>
      <c r="F227" s="293">
        <f t="shared" si="11"/>
        <v>0</v>
      </c>
      <c r="H227" s="291"/>
    </row>
    <row r="228" spans="1:10" s="294" customFormat="1" ht="38.25" x14ac:dyDescent="0.2">
      <c r="A228" s="302" t="s">
        <v>966</v>
      </c>
      <c r="B228" s="300" t="s">
        <v>683</v>
      </c>
      <c r="C228" s="292" t="s">
        <v>672</v>
      </c>
      <c r="D228" s="460">
        <v>10.4</v>
      </c>
      <c r="E228" s="293"/>
      <c r="F228" s="293">
        <f t="shared" si="11"/>
        <v>0</v>
      </c>
    </row>
    <row r="229" spans="1:10" ht="122.25" customHeight="1" x14ac:dyDescent="0.25">
      <c r="A229" s="302" t="s">
        <v>967</v>
      </c>
      <c r="B229" s="304" t="s">
        <v>684</v>
      </c>
      <c r="C229" s="299" t="s">
        <v>682</v>
      </c>
      <c r="D229" s="462">
        <f>(D215-D227)*1.25</f>
        <v>19.162499999999998</v>
      </c>
      <c r="E229" s="297"/>
      <c r="F229" s="293">
        <f t="shared" si="11"/>
        <v>0</v>
      </c>
      <c r="H229" s="291"/>
    </row>
    <row r="230" spans="1:10" s="139" customFormat="1" ht="20.25" customHeight="1" x14ac:dyDescent="0.2">
      <c r="A230" s="239" t="s">
        <v>950</v>
      </c>
      <c r="B230" s="347" t="s">
        <v>754</v>
      </c>
      <c r="C230" s="536"/>
      <c r="D230" s="523"/>
      <c r="E230" s="349"/>
      <c r="F230" s="470">
        <f>SUM(F213:F229)</f>
        <v>0</v>
      </c>
      <c r="H230" s="346" t="s">
        <v>662</v>
      </c>
      <c r="I230" s="346" t="s">
        <v>663</v>
      </c>
      <c r="J230" s="346" t="s">
        <v>664</v>
      </c>
    </row>
    <row r="231" spans="1:10" s="288" customFormat="1" ht="15" customHeight="1" x14ac:dyDescent="0.25">
      <c r="A231" s="574"/>
      <c r="B231" s="574"/>
      <c r="C231" s="574"/>
      <c r="D231" s="574"/>
      <c r="E231" s="574"/>
      <c r="F231" s="574"/>
      <c r="H231" s="289">
        <v>2</v>
      </c>
      <c r="I231" s="290">
        <v>2.6</v>
      </c>
      <c r="J231" s="290">
        <v>1.6</v>
      </c>
    </row>
    <row r="232" spans="1:10" ht="18.75" customHeight="1" x14ac:dyDescent="0.25">
      <c r="A232" s="301" t="s">
        <v>968</v>
      </c>
      <c r="B232" s="575" t="s">
        <v>755</v>
      </c>
      <c r="C232" s="575"/>
      <c r="D232" s="575"/>
      <c r="E232" s="575"/>
      <c r="F232" s="575"/>
      <c r="H232" s="291"/>
    </row>
    <row r="233" spans="1:10" s="294" customFormat="1" ht="12.75" x14ac:dyDescent="0.2">
      <c r="A233" s="302" t="s">
        <v>969</v>
      </c>
      <c r="B233" s="303" t="s">
        <v>665</v>
      </c>
      <c r="C233" s="292" t="s">
        <v>35</v>
      </c>
      <c r="D233" s="460">
        <v>10.4</v>
      </c>
      <c r="E233" s="293"/>
      <c r="F233" s="293">
        <f>D233*E233</f>
        <v>0</v>
      </c>
    </row>
    <row r="234" spans="1:10" s="294" customFormat="1" ht="43.5" customHeight="1" x14ac:dyDescent="0.2">
      <c r="A234" s="302" t="s">
        <v>970</v>
      </c>
      <c r="B234" s="303" t="s">
        <v>666</v>
      </c>
      <c r="C234" s="292" t="s">
        <v>667</v>
      </c>
      <c r="D234" s="460">
        <v>1</v>
      </c>
      <c r="E234" s="293"/>
      <c r="F234" s="293">
        <f>D234*E234</f>
        <v>0</v>
      </c>
    </row>
    <row r="235" spans="1:10" ht="123" customHeight="1" x14ac:dyDescent="0.25">
      <c r="A235" s="302" t="s">
        <v>971</v>
      </c>
      <c r="B235" s="295" t="s">
        <v>668</v>
      </c>
      <c r="C235" s="296" t="s">
        <v>669</v>
      </c>
      <c r="D235" s="461">
        <f>(H231+0.2+0.6)*(I231+0.4+0.6*2)*(J231+0.4+0.2)</f>
        <v>25.872000000000007</v>
      </c>
      <c r="E235" s="297"/>
      <c r="F235" s="293">
        <f t="shared" ref="F235:F249" si="12">D235*E235</f>
        <v>0</v>
      </c>
      <c r="H235" s="291"/>
    </row>
    <row r="236" spans="1:10" ht="25.5" x14ac:dyDescent="0.25">
      <c r="A236" s="302" t="s">
        <v>972</v>
      </c>
      <c r="B236" s="295" t="s">
        <v>670</v>
      </c>
      <c r="C236" s="296" t="s">
        <v>669</v>
      </c>
      <c r="D236" s="461">
        <f>(H231+0.2+0.3)*(I231+0.4+0.6)*0.1</f>
        <v>0.9</v>
      </c>
      <c r="E236" s="297"/>
      <c r="F236" s="293">
        <f t="shared" si="12"/>
        <v>0</v>
      </c>
      <c r="H236" s="291"/>
    </row>
    <row r="237" spans="1:10" ht="38.25" x14ac:dyDescent="0.25">
      <c r="A237" s="302" t="s">
        <v>973</v>
      </c>
      <c r="B237" s="295" t="s">
        <v>671</v>
      </c>
      <c r="C237" s="296" t="s">
        <v>672</v>
      </c>
      <c r="D237" s="461">
        <f>(H231+0.4)*0.2*2+(I231+0.4)*0.2*2</f>
        <v>2.16</v>
      </c>
      <c r="E237" s="297"/>
      <c r="F237" s="293">
        <f t="shared" si="12"/>
        <v>0</v>
      </c>
      <c r="H237" s="291"/>
    </row>
    <row r="238" spans="1:10" ht="62.25" customHeight="1" x14ac:dyDescent="0.25">
      <c r="A238" s="302" t="s">
        <v>974</v>
      </c>
      <c r="B238" s="295" t="s">
        <v>673</v>
      </c>
      <c r="C238" s="296" t="s">
        <v>669</v>
      </c>
      <c r="D238" s="461">
        <f>(H231+0.2)*(I231+0.4)*0.2</f>
        <v>1.3200000000000003</v>
      </c>
      <c r="E238" s="297"/>
      <c r="F238" s="293">
        <f t="shared" si="12"/>
        <v>0</v>
      </c>
      <c r="H238" s="291"/>
    </row>
    <row r="239" spans="1:10" ht="38.25" x14ac:dyDescent="0.25">
      <c r="A239" s="302" t="s">
        <v>975</v>
      </c>
      <c r="B239" s="295" t="s">
        <v>674</v>
      </c>
      <c r="C239" s="296" t="s">
        <v>672</v>
      </c>
      <c r="D239" s="461">
        <f>(H231+0.2)*J231*2+(I231+0.4)*J231+H231*J231*2+I231*J231</f>
        <v>22.400000000000002</v>
      </c>
      <c r="E239" s="297"/>
      <c r="F239" s="293">
        <f t="shared" si="12"/>
        <v>0</v>
      </c>
      <c r="H239" s="291"/>
    </row>
    <row r="240" spans="1:10" ht="25.5" x14ac:dyDescent="0.25">
      <c r="A240" s="302" t="s">
        <v>976</v>
      </c>
      <c r="B240" s="295" t="s">
        <v>675</v>
      </c>
      <c r="C240" s="296" t="s">
        <v>672</v>
      </c>
      <c r="D240" s="461">
        <f>H231*I231+(H231+0.2)*0.2*2+(I231+0.4)*0.2</f>
        <v>6.68</v>
      </c>
      <c r="E240" s="297"/>
      <c r="F240" s="293">
        <f t="shared" si="12"/>
        <v>0</v>
      </c>
      <c r="H240" s="291"/>
    </row>
    <row r="241" spans="1:10" ht="51" x14ac:dyDescent="0.25">
      <c r="A241" s="302" t="s">
        <v>977</v>
      </c>
      <c r="B241" s="295" t="s">
        <v>298</v>
      </c>
      <c r="C241" s="296" t="s">
        <v>299</v>
      </c>
      <c r="D241" s="461">
        <f>(D238+D242+D243)*80</f>
        <v>384.64000000000004</v>
      </c>
      <c r="E241" s="297"/>
      <c r="F241" s="293">
        <f t="shared" si="12"/>
        <v>0</v>
      </c>
      <c r="H241" s="291"/>
    </row>
    <row r="242" spans="1:10" ht="25.5" x14ac:dyDescent="0.25">
      <c r="A242" s="302" t="s">
        <v>978</v>
      </c>
      <c r="B242" s="295" t="s">
        <v>676</v>
      </c>
      <c r="C242" s="296" t="s">
        <v>669</v>
      </c>
      <c r="D242" s="461">
        <f>(H231+0.2)*J231*0.2*2+I231*J231*0.2</f>
        <v>2.2400000000000002</v>
      </c>
      <c r="E242" s="297"/>
      <c r="F242" s="293">
        <f t="shared" si="12"/>
        <v>0</v>
      </c>
      <c r="H242" s="291"/>
    </row>
    <row r="243" spans="1:10" ht="38.25" x14ac:dyDescent="0.25">
      <c r="A243" s="302" t="s">
        <v>979</v>
      </c>
      <c r="B243" s="295" t="s">
        <v>677</v>
      </c>
      <c r="C243" s="296" t="s">
        <v>669</v>
      </c>
      <c r="D243" s="461">
        <f>(H231+0.2)*(I231+0.4)*0.2-0.6*0.6*0.2</f>
        <v>1.2480000000000002</v>
      </c>
      <c r="E243" s="297"/>
      <c r="F243" s="293">
        <f t="shared" si="12"/>
        <v>0</v>
      </c>
      <c r="H243" s="291"/>
    </row>
    <row r="244" spans="1:10" ht="25.5" x14ac:dyDescent="0.25">
      <c r="A244" s="302" t="s">
        <v>980</v>
      </c>
      <c r="B244" s="295" t="s">
        <v>678</v>
      </c>
      <c r="C244" s="296" t="s">
        <v>199</v>
      </c>
      <c r="D244" s="461">
        <v>1</v>
      </c>
      <c r="E244" s="297"/>
      <c r="F244" s="293">
        <f t="shared" si="12"/>
        <v>0</v>
      </c>
      <c r="H244" s="291"/>
    </row>
    <row r="245" spans="1:10" x14ac:dyDescent="0.25">
      <c r="A245" s="302" t="s">
        <v>981</v>
      </c>
      <c r="B245" s="295" t="s">
        <v>679</v>
      </c>
      <c r="C245" s="296" t="s">
        <v>297</v>
      </c>
      <c r="D245" s="461">
        <v>1</v>
      </c>
      <c r="E245" s="297"/>
      <c r="F245" s="293">
        <f t="shared" si="12"/>
        <v>0</v>
      </c>
      <c r="H245" s="291"/>
    </row>
    <row r="246" spans="1:10" ht="38.25" x14ac:dyDescent="0.25">
      <c r="A246" s="302" t="s">
        <v>982</v>
      </c>
      <c r="B246" s="298" t="s">
        <v>680</v>
      </c>
      <c r="C246" s="299" t="s">
        <v>199</v>
      </c>
      <c r="D246" s="462">
        <v>1</v>
      </c>
      <c r="E246" s="297"/>
      <c r="F246" s="293">
        <f t="shared" si="12"/>
        <v>0</v>
      </c>
      <c r="H246" s="291"/>
    </row>
    <row r="247" spans="1:10" ht="71.25" customHeight="1" x14ac:dyDescent="0.25">
      <c r="A247" s="302" t="s">
        <v>983</v>
      </c>
      <c r="B247" s="298" t="s">
        <v>681</v>
      </c>
      <c r="C247" s="299" t="s">
        <v>682</v>
      </c>
      <c r="D247" s="462">
        <f>(D235-D236)-(J231+0.4)*(H231+0.4)*(I231+0.4)</f>
        <v>10.57200000000001</v>
      </c>
      <c r="E247" s="297"/>
      <c r="F247" s="293">
        <f t="shared" si="12"/>
        <v>0</v>
      </c>
      <c r="H247" s="291"/>
    </row>
    <row r="248" spans="1:10" s="294" customFormat="1" ht="38.25" x14ac:dyDescent="0.2">
      <c r="A248" s="302" t="s">
        <v>984</v>
      </c>
      <c r="B248" s="300" t="s">
        <v>683</v>
      </c>
      <c r="C248" s="292" t="s">
        <v>672</v>
      </c>
      <c r="D248" s="460">
        <v>10.4</v>
      </c>
      <c r="E248" s="293"/>
      <c r="F248" s="293">
        <f t="shared" si="12"/>
        <v>0</v>
      </c>
    </row>
    <row r="249" spans="1:10" ht="122.25" customHeight="1" x14ac:dyDescent="0.25">
      <c r="A249" s="302" t="s">
        <v>985</v>
      </c>
      <c r="B249" s="304" t="s">
        <v>684</v>
      </c>
      <c r="C249" s="299" t="s">
        <v>682</v>
      </c>
      <c r="D249" s="462">
        <f>(D235-D247)*1.25</f>
        <v>19.124999999999996</v>
      </c>
      <c r="E249" s="297"/>
      <c r="F249" s="293">
        <f t="shared" si="12"/>
        <v>0</v>
      </c>
      <c r="H249" s="291"/>
    </row>
    <row r="250" spans="1:10" s="139" customFormat="1" ht="20.25" customHeight="1" x14ac:dyDescent="0.2">
      <c r="A250" s="239" t="s">
        <v>968</v>
      </c>
      <c r="B250" s="347" t="s">
        <v>756</v>
      </c>
      <c r="C250" s="536"/>
      <c r="D250" s="523"/>
      <c r="E250" s="349"/>
      <c r="F250" s="470">
        <f>SUM(F233:F249)</f>
        <v>0</v>
      </c>
      <c r="H250" s="346" t="s">
        <v>662</v>
      </c>
      <c r="I250" s="346" t="s">
        <v>663</v>
      </c>
      <c r="J250" s="346" t="s">
        <v>664</v>
      </c>
    </row>
    <row r="251" spans="1:10" s="288" customFormat="1" ht="15" customHeight="1" x14ac:dyDescent="0.25">
      <c r="A251" s="574"/>
      <c r="B251" s="574"/>
      <c r="C251" s="574"/>
      <c r="D251" s="574"/>
      <c r="E251" s="574"/>
      <c r="F251" s="574"/>
      <c r="H251" s="289">
        <v>2.6</v>
      </c>
      <c r="I251" s="290">
        <v>2.2000000000000002</v>
      </c>
      <c r="J251" s="290">
        <v>1.6</v>
      </c>
    </row>
    <row r="252" spans="1:10" ht="18.75" customHeight="1" x14ac:dyDescent="0.25">
      <c r="A252" s="301" t="s">
        <v>986</v>
      </c>
      <c r="B252" s="575" t="s">
        <v>757</v>
      </c>
      <c r="C252" s="575"/>
      <c r="D252" s="575"/>
      <c r="E252" s="575"/>
      <c r="F252" s="575"/>
      <c r="H252" s="291"/>
    </row>
    <row r="253" spans="1:10" s="294" customFormat="1" ht="12.75" x14ac:dyDescent="0.2">
      <c r="A253" s="302" t="s">
        <v>987</v>
      </c>
      <c r="B253" s="303" t="s">
        <v>665</v>
      </c>
      <c r="C253" s="292" t="s">
        <v>35</v>
      </c>
      <c r="D253" s="460">
        <v>11.44</v>
      </c>
      <c r="E253" s="293"/>
      <c r="F253" s="293">
        <f>D253*E253</f>
        <v>0</v>
      </c>
    </row>
    <row r="254" spans="1:10" s="294" customFormat="1" ht="43.5" customHeight="1" x14ac:dyDescent="0.2">
      <c r="A254" s="302" t="s">
        <v>988</v>
      </c>
      <c r="B254" s="303" t="s">
        <v>666</v>
      </c>
      <c r="C254" s="292" t="s">
        <v>667</v>
      </c>
      <c r="D254" s="460">
        <v>1</v>
      </c>
      <c r="E254" s="293"/>
      <c r="F254" s="293">
        <f>D254*E254</f>
        <v>0</v>
      </c>
    </row>
    <row r="255" spans="1:10" ht="123" customHeight="1" x14ac:dyDescent="0.25">
      <c r="A255" s="302" t="s">
        <v>989</v>
      </c>
      <c r="B255" s="295" t="s">
        <v>668</v>
      </c>
      <c r="C255" s="296" t="s">
        <v>669</v>
      </c>
      <c r="D255" s="461">
        <f>(H251+0.2+0.6)*(I251+0.4+0.6*2)*(J251+0.4+0.2)</f>
        <v>28.424000000000003</v>
      </c>
      <c r="E255" s="297"/>
      <c r="F255" s="293">
        <f t="shared" ref="F255:F269" si="13">D255*E255</f>
        <v>0</v>
      </c>
      <c r="H255" s="291"/>
    </row>
    <row r="256" spans="1:10" ht="25.5" x14ac:dyDescent="0.25">
      <c r="A256" s="302" t="s">
        <v>990</v>
      </c>
      <c r="B256" s="295" t="s">
        <v>670</v>
      </c>
      <c r="C256" s="296" t="s">
        <v>669</v>
      </c>
      <c r="D256" s="461">
        <f>(H251+0.2+0.3)*(I251+0.4+0.6)*0.1</f>
        <v>0.99200000000000021</v>
      </c>
      <c r="E256" s="297"/>
      <c r="F256" s="293">
        <f t="shared" si="13"/>
        <v>0</v>
      </c>
      <c r="H256" s="291"/>
    </row>
    <row r="257" spans="1:10" ht="38.25" x14ac:dyDescent="0.25">
      <c r="A257" s="302" t="s">
        <v>991</v>
      </c>
      <c r="B257" s="295" t="s">
        <v>671</v>
      </c>
      <c r="C257" s="296" t="s">
        <v>672</v>
      </c>
      <c r="D257" s="461">
        <f>(H251+0.4)*0.2*2+(I251+0.4)*0.2*2</f>
        <v>2.2400000000000002</v>
      </c>
      <c r="E257" s="297"/>
      <c r="F257" s="293">
        <f t="shared" si="13"/>
        <v>0</v>
      </c>
      <c r="H257" s="291"/>
    </row>
    <row r="258" spans="1:10" ht="62.25" customHeight="1" x14ac:dyDescent="0.25">
      <c r="A258" s="302" t="s">
        <v>992</v>
      </c>
      <c r="B258" s="295" t="s">
        <v>673</v>
      </c>
      <c r="C258" s="296" t="s">
        <v>669</v>
      </c>
      <c r="D258" s="461">
        <f>(H251+0.2)*(I251+0.4)*0.2</f>
        <v>1.4560000000000004</v>
      </c>
      <c r="E258" s="297"/>
      <c r="F258" s="293">
        <f t="shared" si="13"/>
        <v>0</v>
      </c>
      <c r="H258" s="291"/>
    </row>
    <row r="259" spans="1:10" ht="38.25" x14ac:dyDescent="0.25">
      <c r="A259" s="302" t="s">
        <v>993</v>
      </c>
      <c r="B259" s="295" t="s">
        <v>674</v>
      </c>
      <c r="C259" s="296" t="s">
        <v>672</v>
      </c>
      <c r="D259" s="461">
        <f>(H251+0.2)*J251*2+(I251+0.4)*J251+H251*J251*2+I251*J251</f>
        <v>24.96</v>
      </c>
      <c r="E259" s="297"/>
      <c r="F259" s="293">
        <f t="shared" si="13"/>
        <v>0</v>
      </c>
      <c r="H259" s="291"/>
    </row>
    <row r="260" spans="1:10" ht="25.5" x14ac:dyDescent="0.25">
      <c r="A260" s="302" t="s">
        <v>994</v>
      </c>
      <c r="B260" s="295" t="s">
        <v>675</v>
      </c>
      <c r="C260" s="296" t="s">
        <v>672</v>
      </c>
      <c r="D260" s="461">
        <f>H251*I251+(H251+0.2)*0.2*2+(I251+0.4)*0.2</f>
        <v>7.3600000000000012</v>
      </c>
      <c r="E260" s="297"/>
      <c r="F260" s="293">
        <f t="shared" si="13"/>
        <v>0</v>
      </c>
      <c r="H260" s="291"/>
    </row>
    <row r="261" spans="1:10" ht="51" x14ac:dyDescent="0.25">
      <c r="A261" s="302" t="s">
        <v>995</v>
      </c>
      <c r="B261" s="295" t="s">
        <v>298</v>
      </c>
      <c r="C261" s="296" t="s">
        <v>299</v>
      </c>
      <c r="D261" s="461">
        <f>(D258+D262+D263)*80</f>
        <v>426.88000000000011</v>
      </c>
      <c r="E261" s="297"/>
      <c r="F261" s="293">
        <f t="shared" si="13"/>
        <v>0</v>
      </c>
      <c r="H261" s="291"/>
    </row>
    <row r="262" spans="1:10" ht="25.5" x14ac:dyDescent="0.25">
      <c r="A262" s="302" t="s">
        <v>996</v>
      </c>
      <c r="B262" s="295" t="s">
        <v>676</v>
      </c>
      <c r="C262" s="296" t="s">
        <v>669</v>
      </c>
      <c r="D262" s="461">
        <f>(H251+0.2)*J251*0.2*2+I251*J251*0.2</f>
        <v>2.4960000000000004</v>
      </c>
      <c r="E262" s="297"/>
      <c r="F262" s="293">
        <f t="shared" si="13"/>
        <v>0</v>
      </c>
      <c r="H262" s="291"/>
    </row>
    <row r="263" spans="1:10" ht="38.25" x14ac:dyDescent="0.25">
      <c r="A263" s="302" t="s">
        <v>997</v>
      </c>
      <c r="B263" s="295" t="s">
        <v>677</v>
      </c>
      <c r="C263" s="296" t="s">
        <v>669</v>
      </c>
      <c r="D263" s="461">
        <f>(H251+0.2)*(I251+0.4)*0.2-0.6*0.6*0.2</f>
        <v>1.3840000000000003</v>
      </c>
      <c r="E263" s="297"/>
      <c r="F263" s="293">
        <f t="shared" si="13"/>
        <v>0</v>
      </c>
      <c r="H263" s="291"/>
    </row>
    <row r="264" spans="1:10" ht="25.5" x14ac:dyDescent="0.25">
      <c r="A264" s="302" t="s">
        <v>998</v>
      </c>
      <c r="B264" s="295" t="s">
        <v>678</v>
      </c>
      <c r="C264" s="296" t="s">
        <v>199</v>
      </c>
      <c r="D264" s="461">
        <v>1</v>
      </c>
      <c r="E264" s="297"/>
      <c r="F264" s="293">
        <f t="shared" si="13"/>
        <v>0</v>
      </c>
      <c r="H264" s="291"/>
    </row>
    <row r="265" spans="1:10" x14ac:dyDescent="0.25">
      <c r="A265" s="302" t="s">
        <v>999</v>
      </c>
      <c r="B265" s="295" t="s">
        <v>679</v>
      </c>
      <c r="C265" s="296" t="s">
        <v>297</v>
      </c>
      <c r="D265" s="461">
        <v>1</v>
      </c>
      <c r="E265" s="297"/>
      <c r="F265" s="293">
        <f t="shared" si="13"/>
        <v>0</v>
      </c>
      <c r="H265" s="291"/>
    </row>
    <row r="266" spans="1:10" ht="38.25" x14ac:dyDescent="0.25">
      <c r="A266" s="302" t="s">
        <v>1000</v>
      </c>
      <c r="B266" s="298" t="s">
        <v>680</v>
      </c>
      <c r="C266" s="299" t="s">
        <v>199</v>
      </c>
      <c r="D266" s="462">
        <v>1</v>
      </c>
      <c r="E266" s="297"/>
      <c r="F266" s="293">
        <f t="shared" si="13"/>
        <v>0</v>
      </c>
      <c r="H266" s="291"/>
    </row>
    <row r="267" spans="1:10" ht="71.25" customHeight="1" x14ac:dyDescent="0.25">
      <c r="A267" s="302" t="s">
        <v>1001</v>
      </c>
      <c r="B267" s="298" t="s">
        <v>681</v>
      </c>
      <c r="C267" s="299" t="s">
        <v>682</v>
      </c>
      <c r="D267" s="462">
        <f>(D255-D256)-(J251+0.4)*(H251+0.4)*(I251+0.4)</f>
        <v>11.832000000000001</v>
      </c>
      <c r="E267" s="297"/>
      <c r="F267" s="293">
        <f t="shared" si="13"/>
        <v>0</v>
      </c>
      <c r="H267" s="291"/>
    </row>
    <row r="268" spans="1:10" s="294" customFormat="1" ht="38.25" x14ac:dyDescent="0.2">
      <c r="A268" s="302" t="s">
        <v>1002</v>
      </c>
      <c r="B268" s="300" t="s">
        <v>683</v>
      </c>
      <c r="C268" s="292" t="s">
        <v>672</v>
      </c>
      <c r="D268" s="460">
        <v>11.44</v>
      </c>
      <c r="E268" s="293"/>
      <c r="F268" s="293">
        <f t="shared" si="13"/>
        <v>0</v>
      </c>
    </row>
    <row r="269" spans="1:10" ht="122.25" customHeight="1" x14ac:dyDescent="0.25">
      <c r="A269" s="302" t="s">
        <v>1003</v>
      </c>
      <c r="B269" s="304" t="s">
        <v>684</v>
      </c>
      <c r="C269" s="299" t="s">
        <v>682</v>
      </c>
      <c r="D269" s="462">
        <f>(D255-D267)*1.25</f>
        <v>20.740000000000002</v>
      </c>
      <c r="E269" s="297"/>
      <c r="F269" s="293">
        <f t="shared" si="13"/>
        <v>0</v>
      </c>
      <c r="H269" s="291"/>
    </row>
    <row r="270" spans="1:10" s="139" customFormat="1" ht="20.25" customHeight="1" x14ac:dyDescent="0.2">
      <c r="A270" s="239" t="s">
        <v>986</v>
      </c>
      <c r="B270" s="347" t="s">
        <v>758</v>
      </c>
      <c r="C270" s="536"/>
      <c r="D270" s="523"/>
      <c r="E270" s="349"/>
      <c r="F270" s="470">
        <f>SUM(F253:F269)</f>
        <v>0</v>
      </c>
      <c r="H270" s="346" t="s">
        <v>662</v>
      </c>
      <c r="I270" s="346" t="s">
        <v>663</v>
      </c>
      <c r="J270" s="346" t="s">
        <v>664</v>
      </c>
    </row>
    <row r="271" spans="1:10" s="288" customFormat="1" ht="15" customHeight="1" x14ac:dyDescent="0.25">
      <c r="A271" s="574"/>
      <c r="B271" s="574"/>
      <c r="C271" s="574"/>
      <c r="D271" s="574"/>
      <c r="E271" s="574"/>
      <c r="F271" s="574"/>
      <c r="H271" s="289">
        <v>2.6</v>
      </c>
      <c r="I271" s="290">
        <v>2.1</v>
      </c>
      <c r="J271" s="290">
        <v>1.6</v>
      </c>
    </row>
    <row r="272" spans="1:10" ht="18.75" customHeight="1" x14ac:dyDescent="0.25">
      <c r="A272" s="301" t="s">
        <v>1004</v>
      </c>
      <c r="B272" s="575" t="s">
        <v>759</v>
      </c>
      <c r="C272" s="575"/>
      <c r="D272" s="575"/>
      <c r="E272" s="575"/>
      <c r="F272" s="575"/>
      <c r="H272" s="291"/>
    </row>
    <row r="273" spans="1:8" s="294" customFormat="1" ht="12.75" x14ac:dyDescent="0.2">
      <c r="A273" s="302" t="s">
        <v>1180</v>
      </c>
      <c r="B273" s="303" t="s">
        <v>665</v>
      </c>
      <c r="C273" s="292" t="s">
        <v>35</v>
      </c>
      <c r="D273" s="460">
        <v>10.92</v>
      </c>
      <c r="E273" s="293"/>
      <c r="F273" s="293">
        <f>D273*E273</f>
        <v>0</v>
      </c>
    </row>
    <row r="274" spans="1:8" s="294" customFormat="1" ht="43.5" customHeight="1" x14ac:dyDescent="0.2">
      <c r="A274" s="302" t="s">
        <v>1181</v>
      </c>
      <c r="B274" s="303" t="s">
        <v>666</v>
      </c>
      <c r="C274" s="292" t="s">
        <v>667</v>
      </c>
      <c r="D274" s="460">
        <v>1</v>
      </c>
      <c r="E274" s="293"/>
      <c r="F274" s="293">
        <f>D274*E274</f>
        <v>0</v>
      </c>
    </row>
    <row r="275" spans="1:8" ht="123" customHeight="1" x14ac:dyDescent="0.25">
      <c r="A275" s="302" t="s">
        <v>1182</v>
      </c>
      <c r="B275" s="295" t="s">
        <v>668</v>
      </c>
      <c r="C275" s="296" t="s">
        <v>669</v>
      </c>
      <c r="D275" s="461">
        <f>(H271+0.2+0.6)*(I271+0.4+0.6*2)*(J271+0.4+0.2)</f>
        <v>27.676000000000005</v>
      </c>
      <c r="E275" s="297"/>
      <c r="F275" s="293">
        <f t="shared" ref="F275:F289" si="14">D275*E275</f>
        <v>0</v>
      </c>
      <c r="H275" s="291"/>
    </row>
    <row r="276" spans="1:8" ht="25.5" x14ac:dyDescent="0.25">
      <c r="A276" s="302" t="s">
        <v>1183</v>
      </c>
      <c r="B276" s="295" t="s">
        <v>670</v>
      </c>
      <c r="C276" s="296" t="s">
        <v>669</v>
      </c>
      <c r="D276" s="461">
        <f>(H271+0.2+0.3)*(I271+0.4+0.6)*0.1</f>
        <v>0.96100000000000019</v>
      </c>
      <c r="E276" s="297"/>
      <c r="F276" s="293">
        <f t="shared" si="14"/>
        <v>0</v>
      </c>
      <c r="H276" s="291"/>
    </row>
    <row r="277" spans="1:8" ht="38.25" x14ac:dyDescent="0.25">
      <c r="A277" s="302" t="s">
        <v>1184</v>
      </c>
      <c r="B277" s="295" t="s">
        <v>671</v>
      </c>
      <c r="C277" s="296" t="s">
        <v>672</v>
      </c>
      <c r="D277" s="461">
        <f>(H271+0.4)*0.2*2+(I271+0.4)*0.2*2</f>
        <v>2.2000000000000002</v>
      </c>
      <c r="E277" s="297"/>
      <c r="F277" s="293">
        <f t="shared" si="14"/>
        <v>0</v>
      </c>
      <c r="H277" s="291"/>
    </row>
    <row r="278" spans="1:8" ht="62.25" customHeight="1" x14ac:dyDescent="0.25">
      <c r="A278" s="302" t="s">
        <v>1185</v>
      </c>
      <c r="B278" s="295" t="s">
        <v>673</v>
      </c>
      <c r="C278" s="296" t="s">
        <v>669</v>
      </c>
      <c r="D278" s="461">
        <f>(H271+0.2)*(I271+0.4)*0.2</f>
        <v>1.4000000000000004</v>
      </c>
      <c r="E278" s="297"/>
      <c r="F278" s="293">
        <f t="shared" si="14"/>
        <v>0</v>
      </c>
      <c r="H278" s="291"/>
    </row>
    <row r="279" spans="1:8" ht="38.25" x14ac:dyDescent="0.25">
      <c r="A279" s="302" t="s">
        <v>1186</v>
      </c>
      <c r="B279" s="295" t="s">
        <v>674</v>
      </c>
      <c r="C279" s="296" t="s">
        <v>672</v>
      </c>
      <c r="D279" s="461">
        <f>(H271+0.2)*J271*2+(I271+0.4)*J271+H271*J271*2+I271*J271</f>
        <v>24.64</v>
      </c>
      <c r="E279" s="297"/>
      <c r="F279" s="293">
        <f t="shared" si="14"/>
        <v>0</v>
      </c>
      <c r="H279" s="291"/>
    </row>
    <row r="280" spans="1:8" ht="25.5" x14ac:dyDescent="0.25">
      <c r="A280" s="302" t="s">
        <v>1187</v>
      </c>
      <c r="B280" s="295" t="s">
        <v>675</v>
      </c>
      <c r="C280" s="296" t="s">
        <v>672</v>
      </c>
      <c r="D280" s="461">
        <f>H271*I271+(H271+0.2)*0.2*2+(I271+0.4)*0.2</f>
        <v>7.080000000000001</v>
      </c>
      <c r="E280" s="297"/>
      <c r="F280" s="293">
        <f t="shared" si="14"/>
        <v>0</v>
      </c>
      <c r="H280" s="291"/>
    </row>
    <row r="281" spans="1:8" ht="51" x14ac:dyDescent="0.25">
      <c r="A281" s="302" t="s">
        <v>1188</v>
      </c>
      <c r="B281" s="295" t="s">
        <v>298</v>
      </c>
      <c r="C281" s="296" t="s">
        <v>299</v>
      </c>
      <c r="D281" s="461">
        <f>(D278+D282+D283)*80</f>
        <v>415.36000000000007</v>
      </c>
      <c r="E281" s="297"/>
      <c r="F281" s="293">
        <f t="shared" si="14"/>
        <v>0</v>
      </c>
      <c r="H281" s="291"/>
    </row>
    <row r="282" spans="1:8" ht="25.5" x14ac:dyDescent="0.25">
      <c r="A282" s="302" t="s">
        <v>1189</v>
      </c>
      <c r="B282" s="295" t="s">
        <v>676</v>
      </c>
      <c r="C282" s="296" t="s">
        <v>669</v>
      </c>
      <c r="D282" s="461">
        <f>(H271+0.2)*J271*0.2*2+I271*J271*0.2</f>
        <v>2.4640000000000004</v>
      </c>
      <c r="E282" s="297"/>
      <c r="F282" s="293">
        <f t="shared" si="14"/>
        <v>0</v>
      </c>
      <c r="H282" s="291"/>
    </row>
    <row r="283" spans="1:8" ht="38.25" x14ac:dyDescent="0.25">
      <c r="A283" s="302" t="s">
        <v>1190</v>
      </c>
      <c r="B283" s="295" t="s">
        <v>677</v>
      </c>
      <c r="C283" s="296" t="s">
        <v>669</v>
      </c>
      <c r="D283" s="461">
        <f>(H271+0.2)*(I271+0.4)*0.2-0.6*0.6*0.2</f>
        <v>1.3280000000000003</v>
      </c>
      <c r="E283" s="297"/>
      <c r="F283" s="293">
        <f t="shared" si="14"/>
        <v>0</v>
      </c>
      <c r="H283" s="291"/>
    </row>
    <row r="284" spans="1:8" ht="25.5" x14ac:dyDescent="0.25">
      <c r="A284" s="302" t="s">
        <v>1191</v>
      </c>
      <c r="B284" s="295" t="s">
        <v>678</v>
      </c>
      <c r="C284" s="296" t="s">
        <v>199</v>
      </c>
      <c r="D284" s="461">
        <v>1</v>
      </c>
      <c r="E284" s="297"/>
      <c r="F284" s="293">
        <f t="shared" si="14"/>
        <v>0</v>
      </c>
      <c r="H284" s="291"/>
    </row>
    <row r="285" spans="1:8" x14ac:dyDescent="0.25">
      <c r="A285" s="302" t="s">
        <v>1192</v>
      </c>
      <c r="B285" s="295" t="s">
        <v>679</v>
      </c>
      <c r="C285" s="296" t="s">
        <v>297</v>
      </c>
      <c r="D285" s="461">
        <v>1</v>
      </c>
      <c r="E285" s="297"/>
      <c r="F285" s="293">
        <f t="shared" si="14"/>
        <v>0</v>
      </c>
      <c r="H285" s="291"/>
    </row>
    <row r="286" spans="1:8" ht="38.25" x14ac:dyDescent="0.25">
      <c r="A286" s="302" t="s">
        <v>1193</v>
      </c>
      <c r="B286" s="298" t="s">
        <v>680</v>
      </c>
      <c r="C286" s="299" t="s">
        <v>199</v>
      </c>
      <c r="D286" s="462">
        <v>1</v>
      </c>
      <c r="E286" s="297"/>
      <c r="F286" s="293">
        <f t="shared" si="14"/>
        <v>0</v>
      </c>
      <c r="H286" s="291"/>
    </row>
    <row r="287" spans="1:8" ht="71.25" customHeight="1" x14ac:dyDescent="0.25">
      <c r="A287" s="302" t="s">
        <v>1194</v>
      </c>
      <c r="B287" s="298" t="s">
        <v>681</v>
      </c>
      <c r="C287" s="299" t="s">
        <v>682</v>
      </c>
      <c r="D287" s="462">
        <f>(D275-D276)-(J271+0.4)*(H271+0.4)*(I271+0.4)</f>
        <v>11.715000000000007</v>
      </c>
      <c r="E287" s="297"/>
      <c r="F287" s="293">
        <f t="shared" si="14"/>
        <v>0</v>
      </c>
      <c r="H287" s="291"/>
    </row>
    <row r="288" spans="1:8" s="294" customFormat="1" ht="38.25" x14ac:dyDescent="0.2">
      <c r="A288" s="302" t="s">
        <v>1195</v>
      </c>
      <c r="B288" s="300" t="s">
        <v>683</v>
      </c>
      <c r="C288" s="292" t="s">
        <v>672</v>
      </c>
      <c r="D288" s="460">
        <v>10.92</v>
      </c>
      <c r="E288" s="293"/>
      <c r="F288" s="293">
        <f t="shared" si="14"/>
        <v>0</v>
      </c>
    </row>
    <row r="289" spans="1:10" ht="122.25" customHeight="1" x14ac:dyDescent="0.25">
      <c r="A289" s="302" t="s">
        <v>1196</v>
      </c>
      <c r="B289" s="304" t="s">
        <v>684</v>
      </c>
      <c r="C289" s="299" t="s">
        <v>682</v>
      </c>
      <c r="D289" s="462">
        <f>(D275-D287)*1.25</f>
        <v>19.951249999999998</v>
      </c>
      <c r="E289" s="297"/>
      <c r="F289" s="293">
        <f t="shared" si="14"/>
        <v>0</v>
      </c>
      <c r="H289" s="291"/>
    </row>
    <row r="290" spans="1:10" s="139" customFormat="1" ht="20.25" customHeight="1" x14ac:dyDescent="0.2">
      <c r="A290" s="239" t="s">
        <v>1004</v>
      </c>
      <c r="B290" s="347" t="s">
        <v>760</v>
      </c>
      <c r="C290" s="536"/>
      <c r="D290" s="523"/>
      <c r="E290" s="349"/>
      <c r="F290" s="470">
        <f>SUM(F273:F289)</f>
        <v>0</v>
      </c>
      <c r="H290" s="346" t="s">
        <v>662</v>
      </c>
      <c r="I290" s="346" t="s">
        <v>663</v>
      </c>
      <c r="J290" s="346" t="s">
        <v>664</v>
      </c>
    </row>
    <row r="291" spans="1:10" s="288" customFormat="1" ht="15" customHeight="1" x14ac:dyDescent="0.25">
      <c r="A291" s="574"/>
      <c r="B291" s="574"/>
      <c r="C291" s="574"/>
      <c r="D291" s="574"/>
      <c r="E291" s="574"/>
      <c r="F291" s="574"/>
      <c r="H291" s="289">
        <v>3.8</v>
      </c>
      <c r="I291" s="290">
        <v>2.6</v>
      </c>
      <c r="J291" s="290">
        <v>1.6</v>
      </c>
    </row>
    <row r="292" spans="1:10" ht="18.75" customHeight="1" x14ac:dyDescent="0.25">
      <c r="A292" s="301" t="s">
        <v>1005</v>
      </c>
      <c r="B292" s="575" t="s">
        <v>1505</v>
      </c>
      <c r="C292" s="575"/>
      <c r="D292" s="575"/>
      <c r="E292" s="575"/>
      <c r="F292" s="575"/>
      <c r="H292" s="291"/>
    </row>
    <row r="293" spans="1:10" s="294" customFormat="1" ht="12.75" x14ac:dyDescent="0.2">
      <c r="A293" s="302" t="s">
        <v>1006</v>
      </c>
      <c r="B293" s="303" t="s">
        <v>665</v>
      </c>
      <c r="C293" s="292" t="s">
        <v>35</v>
      </c>
      <c r="D293" s="460">
        <v>10.4</v>
      </c>
      <c r="E293" s="293"/>
      <c r="F293" s="293">
        <f>D293*E293</f>
        <v>0</v>
      </c>
    </row>
    <row r="294" spans="1:10" s="294" customFormat="1" ht="43.5" customHeight="1" x14ac:dyDescent="0.2">
      <c r="A294" s="302" t="s">
        <v>1007</v>
      </c>
      <c r="B294" s="303" t="s">
        <v>666</v>
      </c>
      <c r="C294" s="292" t="s">
        <v>667</v>
      </c>
      <c r="D294" s="460">
        <v>1</v>
      </c>
      <c r="E294" s="293"/>
      <c r="F294" s="293">
        <f>D294*E294</f>
        <v>0</v>
      </c>
    </row>
    <row r="295" spans="1:10" ht="123" customHeight="1" x14ac:dyDescent="0.25">
      <c r="A295" s="302" t="s">
        <v>1008</v>
      </c>
      <c r="B295" s="377" t="s">
        <v>668</v>
      </c>
      <c r="C295" s="296" t="s">
        <v>669</v>
      </c>
      <c r="D295" s="461">
        <f>(H291+0.2+0.6)*(I291+0.4+0.6*2)*(J291+0.4+0.2)</f>
        <v>42.504000000000005</v>
      </c>
      <c r="E295" s="297"/>
      <c r="F295" s="293">
        <f t="shared" ref="F295:F309" si="15">D295*E295</f>
        <v>0</v>
      </c>
      <c r="H295" s="291"/>
    </row>
    <row r="296" spans="1:10" ht="25.5" x14ac:dyDescent="0.25">
      <c r="A296" s="302" t="s">
        <v>1009</v>
      </c>
      <c r="B296" s="295" t="s">
        <v>670</v>
      </c>
      <c r="C296" s="296" t="s">
        <v>669</v>
      </c>
      <c r="D296" s="461">
        <f>(H291+0.2+0.3)*(I291+0.4+0.6)*0.1</f>
        <v>1.548</v>
      </c>
      <c r="E296" s="297"/>
      <c r="F296" s="293">
        <f t="shared" si="15"/>
        <v>0</v>
      </c>
      <c r="H296" s="291"/>
    </row>
    <row r="297" spans="1:10" ht="38.25" x14ac:dyDescent="0.25">
      <c r="A297" s="302" t="s">
        <v>1010</v>
      </c>
      <c r="B297" s="295" t="s">
        <v>671</v>
      </c>
      <c r="C297" s="296" t="s">
        <v>672</v>
      </c>
      <c r="D297" s="461">
        <f>(H291+0.4)*0.2*2+(I291+0.4)*0.2*2</f>
        <v>2.8800000000000003</v>
      </c>
      <c r="E297" s="297"/>
      <c r="F297" s="293">
        <f t="shared" si="15"/>
        <v>0</v>
      </c>
      <c r="H297" s="291"/>
    </row>
    <row r="298" spans="1:10" ht="62.25" customHeight="1" x14ac:dyDescent="0.25">
      <c r="A298" s="302" t="s">
        <v>1011</v>
      </c>
      <c r="B298" s="295" t="s">
        <v>673</v>
      </c>
      <c r="C298" s="296" t="s">
        <v>669</v>
      </c>
      <c r="D298" s="461">
        <f>(H291+0.2)*(I291+0.4)*0.2</f>
        <v>2.4000000000000004</v>
      </c>
      <c r="E298" s="297"/>
      <c r="F298" s="293">
        <f t="shared" si="15"/>
        <v>0</v>
      </c>
      <c r="H298" s="291"/>
    </row>
    <row r="299" spans="1:10" ht="38.25" x14ac:dyDescent="0.25">
      <c r="A299" s="302" t="s">
        <v>1012</v>
      </c>
      <c r="B299" s="295" t="s">
        <v>674</v>
      </c>
      <c r="C299" s="296" t="s">
        <v>672</v>
      </c>
      <c r="D299" s="461">
        <f>(H291+0.2)*J291*2+(I291+0.4)*J291+H291*J291*2+I291*J291</f>
        <v>33.92</v>
      </c>
      <c r="E299" s="297"/>
      <c r="F299" s="293">
        <f t="shared" si="15"/>
        <v>0</v>
      </c>
      <c r="H299" s="291"/>
    </row>
    <row r="300" spans="1:10" ht="25.5" x14ac:dyDescent="0.25">
      <c r="A300" s="302" t="s">
        <v>1013</v>
      </c>
      <c r="B300" s="295" t="s">
        <v>675</v>
      </c>
      <c r="C300" s="296" t="s">
        <v>672</v>
      </c>
      <c r="D300" s="461">
        <f>H291*I291+(H291+0.2)*0.2*2+(I291+0.4)*0.2</f>
        <v>12.079999999999998</v>
      </c>
      <c r="E300" s="297"/>
      <c r="F300" s="293">
        <f t="shared" si="15"/>
        <v>0</v>
      </c>
      <c r="H300" s="291"/>
    </row>
    <row r="301" spans="1:10" ht="51" x14ac:dyDescent="0.25">
      <c r="A301" s="302" t="s">
        <v>1014</v>
      </c>
      <c r="B301" s="295" t="s">
        <v>298</v>
      </c>
      <c r="C301" s="296" t="s">
        <v>299</v>
      </c>
      <c r="D301" s="461">
        <f>(D298+D302+D303)*80</f>
        <v>649.60000000000014</v>
      </c>
      <c r="E301" s="297"/>
      <c r="F301" s="293">
        <f t="shared" si="15"/>
        <v>0</v>
      </c>
      <c r="H301" s="291"/>
    </row>
    <row r="302" spans="1:10" ht="25.5" x14ac:dyDescent="0.25">
      <c r="A302" s="302" t="s">
        <v>1015</v>
      </c>
      <c r="B302" s="295" t="s">
        <v>676</v>
      </c>
      <c r="C302" s="296" t="s">
        <v>669</v>
      </c>
      <c r="D302" s="461">
        <f>(H291+0.2)*J291*0.2*2+I291*J291*0.2</f>
        <v>3.3920000000000003</v>
      </c>
      <c r="E302" s="297"/>
      <c r="F302" s="293">
        <f t="shared" si="15"/>
        <v>0</v>
      </c>
      <c r="H302" s="291"/>
    </row>
    <row r="303" spans="1:10" ht="38.25" x14ac:dyDescent="0.25">
      <c r="A303" s="302" t="s">
        <v>1016</v>
      </c>
      <c r="B303" s="295" t="s">
        <v>677</v>
      </c>
      <c r="C303" s="296" t="s">
        <v>669</v>
      </c>
      <c r="D303" s="461">
        <f>(H291+0.2)*(I291+0.4)*0.2-0.6*0.6*0.2</f>
        <v>2.3280000000000003</v>
      </c>
      <c r="E303" s="297"/>
      <c r="F303" s="293">
        <f t="shared" si="15"/>
        <v>0</v>
      </c>
      <c r="H303" s="291"/>
    </row>
    <row r="304" spans="1:10" ht="25.5" x14ac:dyDescent="0.25">
      <c r="A304" s="302" t="s">
        <v>1017</v>
      </c>
      <c r="B304" s="295" t="s">
        <v>678</v>
      </c>
      <c r="C304" s="296" t="s">
        <v>199</v>
      </c>
      <c r="D304" s="461">
        <v>1</v>
      </c>
      <c r="E304" s="297"/>
      <c r="F304" s="293">
        <f t="shared" si="15"/>
        <v>0</v>
      </c>
      <c r="H304" s="291"/>
    </row>
    <row r="305" spans="1:10" x14ac:dyDescent="0.25">
      <c r="A305" s="302" t="s">
        <v>1018</v>
      </c>
      <c r="B305" s="295" t="s">
        <v>679</v>
      </c>
      <c r="C305" s="296" t="s">
        <v>297</v>
      </c>
      <c r="D305" s="461">
        <v>1</v>
      </c>
      <c r="E305" s="297"/>
      <c r="F305" s="293">
        <f t="shared" si="15"/>
        <v>0</v>
      </c>
      <c r="H305" s="291"/>
    </row>
    <row r="306" spans="1:10" ht="38.25" x14ac:dyDescent="0.25">
      <c r="A306" s="302" t="s">
        <v>1019</v>
      </c>
      <c r="B306" s="298" t="s">
        <v>680</v>
      </c>
      <c r="C306" s="299" t="s">
        <v>199</v>
      </c>
      <c r="D306" s="462">
        <v>1</v>
      </c>
      <c r="E306" s="297"/>
      <c r="F306" s="293">
        <f t="shared" si="15"/>
        <v>0</v>
      </c>
      <c r="H306" s="291"/>
    </row>
    <row r="307" spans="1:10" ht="71.25" customHeight="1" x14ac:dyDescent="0.25">
      <c r="A307" s="302" t="s">
        <v>1020</v>
      </c>
      <c r="B307" s="298" t="s">
        <v>681</v>
      </c>
      <c r="C307" s="299" t="s">
        <v>682</v>
      </c>
      <c r="D307" s="462">
        <f>(D295-D296)-(J291+0.4)*(H291+0.4)*(I291+0.4)</f>
        <v>15.756</v>
      </c>
      <c r="E307" s="297"/>
      <c r="F307" s="293">
        <f t="shared" si="15"/>
        <v>0</v>
      </c>
      <c r="H307" s="291"/>
    </row>
    <row r="308" spans="1:10" s="294" customFormat="1" ht="38.25" x14ac:dyDescent="0.2">
      <c r="A308" s="302" t="s">
        <v>1021</v>
      </c>
      <c r="B308" s="300" t="s">
        <v>683</v>
      </c>
      <c r="C308" s="292" t="s">
        <v>672</v>
      </c>
      <c r="D308" s="460">
        <v>10.4</v>
      </c>
      <c r="E308" s="293"/>
      <c r="F308" s="293">
        <f t="shared" si="15"/>
        <v>0</v>
      </c>
    </row>
    <row r="309" spans="1:10" ht="122.25" customHeight="1" x14ac:dyDescent="0.25">
      <c r="A309" s="302" t="s">
        <v>1022</v>
      </c>
      <c r="B309" s="304" t="s">
        <v>684</v>
      </c>
      <c r="C309" s="299" t="s">
        <v>682</v>
      </c>
      <c r="D309" s="462">
        <f>(D295-D307)*1.25</f>
        <v>33.435000000000002</v>
      </c>
      <c r="E309" s="297"/>
      <c r="F309" s="293">
        <f t="shared" si="15"/>
        <v>0</v>
      </c>
      <c r="H309" s="291"/>
    </row>
    <row r="310" spans="1:10" s="139" customFormat="1" ht="20.25" customHeight="1" x14ac:dyDescent="0.2">
      <c r="A310" s="239" t="s">
        <v>1005</v>
      </c>
      <c r="B310" s="347" t="s">
        <v>761</v>
      </c>
      <c r="C310" s="536"/>
      <c r="D310" s="523"/>
      <c r="E310" s="349"/>
      <c r="F310" s="470">
        <f>SUM(F293:F309)</f>
        <v>0</v>
      </c>
      <c r="H310" s="346" t="s">
        <v>662</v>
      </c>
      <c r="I310" s="346" t="s">
        <v>663</v>
      </c>
      <c r="J310" s="346" t="s">
        <v>664</v>
      </c>
    </row>
    <row r="311" spans="1:10" s="288" customFormat="1" ht="15" customHeight="1" x14ac:dyDescent="0.25">
      <c r="A311" s="574"/>
      <c r="B311" s="574"/>
      <c r="C311" s="574"/>
      <c r="D311" s="574"/>
      <c r="E311" s="574"/>
      <c r="F311" s="574"/>
      <c r="H311" s="289">
        <v>2.2999999999999998</v>
      </c>
      <c r="I311" s="290">
        <v>3</v>
      </c>
      <c r="J311" s="290">
        <v>1.6</v>
      </c>
    </row>
    <row r="312" spans="1:10" ht="19.5" customHeight="1" x14ac:dyDescent="0.25">
      <c r="A312" s="301" t="s">
        <v>1023</v>
      </c>
      <c r="B312" s="575" t="s">
        <v>762</v>
      </c>
      <c r="C312" s="575"/>
      <c r="D312" s="575"/>
      <c r="E312" s="575"/>
      <c r="F312" s="575"/>
      <c r="H312" s="291"/>
    </row>
    <row r="313" spans="1:10" s="294" customFormat="1" ht="12.75" x14ac:dyDescent="0.2">
      <c r="A313" s="302" t="s">
        <v>1024</v>
      </c>
      <c r="B313" s="303" t="s">
        <v>665</v>
      </c>
      <c r="C313" s="292" t="s">
        <v>35</v>
      </c>
      <c r="D313" s="460">
        <v>13.8</v>
      </c>
      <c r="E313" s="293"/>
      <c r="F313" s="293">
        <f>D313*E313</f>
        <v>0</v>
      </c>
    </row>
    <row r="314" spans="1:10" s="294" customFormat="1" ht="43.5" customHeight="1" x14ac:dyDescent="0.2">
      <c r="A314" s="302" t="s">
        <v>1025</v>
      </c>
      <c r="B314" s="303" t="s">
        <v>666</v>
      </c>
      <c r="C314" s="292" t="s">
        <v>667</v>
      </c>
      <c r="D314" s="460">
        <v>1</v>
      </c>
      <c r="E314" s="293"/>
      <c r="F314" s="293">
        <f>D314*E314</f>
        <v>0</v>
      </c>
    </row>
    <row r="315" spans="1:10" ht="123" customHeight="1" x14ac:dyDescent="0.25">
      <c r="A315" s="302" t="s">
        <v>1026</v>
      </c>
      <c r="B315" s="295" t="s">
        <v>668</v>
      </c>
      <c r="C315" s="296" t="s">
        <v>669</v>
      </c>
      <c r="D315" s="461">
        <f>(H311+0.2+0.6)*(I311+0.4+0.6*2)*(J311+0.4+0.2)</f>
        <v>31.372000000000003</v>
      </c>
      <c r="E315" s="297"/>
      <c r="F315" s="293">
        <f t="shared" ref="F315:F329" si="16">D315*E315</f>
        <v>0</v>
      </c>
      <c r="H315" s="291"/>
    </row>
    <row r="316" spans="1:10" ht="25.5" x14ac:dyDescent="0.25">
      <c r="A316" s="302" t="s">
        <v>1027</v>
      </c>
      <c r="B316" s="295" t="s">
        <v>670</v>
      </c>
      <c r="C316" s="296" t="s">
        <v>669</v>
      </c>
      <c r="D316" s="461">
        <f>(H311+0.2+0.3)*(I311+0.4+0.6)*0.1</f>
        <v>1.1199999999999999</v>
      </c>
      <c r="E316" s="297"/>
      <c r="F316" s="293">
        <f t="shared" si="16"/>
        <v>0</v>
      </c>
      <c r="H316" s="291"/>
    </row>
    <row r="317" spans="1:10" ht="38.25" x14ac:dyDescent="0.25">
      <c r="A317" s="302" t="s">
        <v>1028</v>
      </c>
      <c r="B317" s="295" t="s">
        <v>671</v>
      </c>
      <c r="C317" s="296" t="s">
        <v>672</v>
      </c>
      <c r="D317" s="461">
        <f>(H311+0.4)*0.2*2+(I311+0.4)*0.2*2</f>
        <v>2.44</v>
      </c>
      <c r="E317" s="297"/>
      <c r="F317" s="293">
        <f t="shared" si="16"/>
        <v>0</v>
      </c>
      <c r="H317" s="291"/>
    </row>
    <row r="318" spans="1:10" ht="62.25" customHeight="1" x14ac:dyDescent="0.25">
      <c r="A318" s="302" t="s">
        <v>1029</v>
      </c>
      <c r="B318" s="295" t="s">
        <v>673</v>
      </c>
      <c r="C318" s="296" t="s">
        <v>669</v>
      </c>
      <c r="D318" s="461">
        <f>(H311+0.2)*(I311+0.4)*0.2</f>
        <v>1.7000000000000002</v>
      </c>
      <c r="E318" s="297"/>
      <c r="F318" s="293">
        <f t="shared" si="16"/>
        <v>0</v>
      </c>
      <c r="H318" s="291"/>
    </row>
    <row r="319" spans="1:10" ht="38.25" x14ac:dyDescent="0.25">
      <c r="A319" s="302" t="s">
        <v>1030</v>
      </c>
      <c r="B319" s="295" t="s">
        <v>674</v>
      </c>
      <c r="C319" s="296" t="s">
        <v>672</v>
      </c>
      <c r="D319" s="461">
        <f>(H311+0.2)*J311*2+(I311+0.4)*J311+H311*J311*2+I311*J311</f>
        <v>25.6</v>
      </c>
      <c r="E319" s="297"/>
      <c r="F319" s="293">
        <f t="shared" si="16"/>
        <v>0</v>
      </c>
      <c r="H319" s="291"/>
    </row>
    <row r="320" spans="1:10" ht="25.5" x14ac:dyDescent="0.25">
      <c r="A320" s="302" t="s">
        <v>1031</v>
      </c>
      <c r="B320" s="295" t="s">
        <v>675</v>
      </c>
      <c r="C320" s="296" t="s">
        <v>672</v>
      </c>
      <c r="D320" s="461">
        <f>H311*I311+(H311+0.2)*0.2*2+(I311+0.4)*0.2</f>
        <v>8.58</v>
      </c>
      <c r="E320" s="297"/>
      <c r="F320" s="293">
        <f t="shared" si="16"/>
        <v>0</v>
      </c>
      <c r="H320" s="291"/>
    </row>
    <row r="321" spans="1:10" ht="51" x14ac:dyDescent="0.25">
      <c r="A321" s="302" t="s">
        <v>1032</v>
      </c>
      <c r="B321" s="295" t="s">
        <v>298</v>
      </c>
      <c r="C321" s="296" t="s">
        <v>299</v>
      </c>
      <c r="D321" s="461">
        <f>(D318+D322+D323)*80</f>
        <v>471.04000000000008</v>
      </c>
      <c r="E321" s="297"/>
      <c r="F321" s="293">
        <f t="shared" si="16"/>
        <v>0</v>
      </c>
      <c r="H321" s="291"/>
    </row>
    <row r="322" spans="1:10" ht="25.5" x14ac:dyDescent="0.25">
      <c r="A322" s="302" t="s">
        <v>1033</v>
      </c>
      <c r="B322" s="295" t="s">
        <v>676</v>
      </c>
      <c r="C322" s="296" t="s">
        <v>669</v>
      </c>
      <c r="D322" s="461">
        <f>(H311+0.2)*J311*0.2*2+I311*J311*0.2</f>
        <v>2.5600000000000005</v>
      </c>
      <c r="E322" s="297"/>
      <c r="F322" s="293">
        <f t="shared" si="16"/>
        <v>0</v>
      </c>
      <c r="H322" s="291"/>
    </row>
    <row r="323" spans="1:10" ht="38.25" x14ac:dyDescent="0.25">
      <c r="A323" s="302" t="s">
        <v>1034</v>
      </c>
      <c r="B323" s="295" t="s">
        <v>677</v>
      </c>
      <c r="C323" s="296" t="s">
        <v>669</v>
      </c>
      <c r="D323" s="461">
        <f>(H311+0.2)*(I311+0.4)*0.2-0.6*0.6*0.2</f>
        <v>1.6280000000000001</v>
      </c>
      <c r="E323" s="297"/>
      <c r="F323" s="293">
        <f t="shared" si="16"/>
        <v>0</v>
      </c>
      <c r="H323" s="291"/>
    </row>
    <row r="324" spans="1:10" ht="25.5" x14ac:dyDescent="0.25">
      <c r="A324" s="302" t="s">
        <v>1035</v>
      </c>
      <c r="B324" s="295" t="s">
        <v>678</v>
      </c>
      <c r="C324" s="296" t="s">
        <v>199</v>
      </c>
      <c r="D324" s="461">
        <v>1</v>
      </c>
      <c r="E324" s="297"/>
      <c r="F324" s="293">
        <f t="shared" si="16"/>
        <v>0</v>
      </c>
      <c r="H324" s="291"/>
    </row>
    <row r="325" spans="1:10" x14ac:dyDescent="0.25">
      <c r="A325" s="302" t="s">
        <v>1036</v>
      </c>
      <c r="B325" s="295" t="s">
        <v>679</v>
      </c>
      <c r="C325" s="296" t="s">
        <v>297</v>
      </c>
      <c r="D325" s="461">
        <v>1</v>
      </c>
      <c r="E325" s="297"/>
      <c r="F325" s="293">
        <f t="shared" si="16"/>
        <v>0</v>
      </c>
      <c r="H325" s="291"/>
    </row>
    <row r="326" spans="1:10" ht="38.25" x14ac:dyDescent="0.25">
      <c r="A326" s="302" t="s">
        <v>1037</v>
      </c>
      <c r="B326" s="298" t="s">
        <v>680</v>
      </c>
      <c r="C326" s="299" t="s">
        <v>199</v>
      </c>
      <c r="D326" s="462">
        <v>1</v>
      </c>
      <c r="E326" s="297"/>
      <c r="F326" s="293">
        <f t="shared" si="16"/>
        <v>0</v>
      </c>
      <c r="H326" s="291"/>
    </row>
    <row r="327" spans="1:10" ht="71.25" customHeight="1" x14ac:dyDescent="0.25">
      <c r="A327" s="302" t="s">
        <v>1038</v>
      </c>
      <c r="B327" s="298" t="s">
        <v>681</v>
      </c>
      <c r="C327" s="299" t="s">
        <v>682</v>
      </c>
      <c r="D327" s="462">
        <f>(D315-D316)-(J311+0.4)*(H311+0.4)*(I311+0.4)</f>
        <v>11.892000000000003</v>
      </c>
      <c r="E327" s="297"/>
      <c r="F327" s="293">
        <f t="shared" si="16"/>
        <v>0</v>
      </c>
      <c r="H327" s="291"/>
    </row>
    <row r="328" spans="1:10" s="294" customFormat="1" ht="38.25" x14ac:dyDescent="0.2">
      <c r="A328" s="302" t="s">
        <v>1039</v>
      </c>
      <c r="B328" s="300" t="s">
        <v>683</v>
      </c>
      <c r="C328" s="292" t="s">
        <v>672</v>
      </c>
      <c r="D328" s="460">
        <v>13.8</v>
      </c>
      <c r="E328" s="293"/>
      <c r="F328" s="293">
        <f t="shared" si="16"/>
        <v>0</v>
      </c>
    </row>
    <row r="329" spans="1:10" ht="122.25" customHeight="1" x14ac:dyDescent="0.25">
      <c r="A329" s="302" t="s">
        <v>1040</v>
      </c>
      <c r="B329" s="304" t="s">
        <v>684</v>
      </c>
      <c r="C329" s="299" t="s">
        <v>682</v>
      </c>
      <c r="D329" s="462">
        <f>(D315-D327)*1.25</f>
        <v>24.35</v>
      </c>
      <c r="E329" s="297"/>
      <c r="F329" s="293">
        <f t="shared" si="16"/>
        <v>0</v>
      </c>
      <c r="H329" s="291"/>
    </row>
    <row r="330" spans="1:10" s="139" customFormat="1" ht="20.25" customHeight="1" x14ac:dyDescent="0.2">
      <c r="A330" s="239" t="s">
        <v>1023</v>
      </c>
      <c r="B330" s="347" t="s">
        <v>763</v>
      </c>
      <c r="C330" s="536"/>
      <c r="D330" s="523"/>
      <c r="E330" s="349"/>
      <c r="F330" s="470">
        <f>SUM(F313:F329)</f>
        <v>0</v>
      </c>
      <c r="H330" s="346" t="s">
        <v>662</v>
      </c>
      <c r="I330" s="346" t="s">
        <v>663</v>
      </c>
      <c r="J330" s="346" t="s">
        <v>664</v>
      </c>
    </row>
    <row r="331" spans="1:10" s="288" customFormat="1" ht="15" customHeight="1" x14ac:dyDescent="0.25">
      <c r="A331" s="574"/>
      <c r="B331" s="574"/>
      <c r="C331" s="574"/>
      <c r="D331" s="574"/>
      <c r="E331" s="574"/>
      <c r="F331" s="574"/>
      <c r="H331" s="289">
        <v>1</v>
      </c>
      <c r="I331" s="290">
        <v>1.5</v>
      </c>
      <c r="J331" s="290">
        <v>1.6</v>
      </c>
    </row>
    <row r="332" spans="1:10" ht="21.75" customHeight="1" x14ac:dyDescent="0.25">
      <c r="A332" s="301" t="s">
        <v>1041</v>
      </c>
      <c r="B332" s="575" t="s">
        <v>764</v>
      </c>
      <c r="C332" s="575"/>
      <c r="D332" s="575"/>
      <c r="E332" s="575"/>
      <c r="F332" s="575"/>
      <c r="H332" s="291"/>
    </row>
    <row r="333" spans="1:10" s="294" customFormat="1" ht="12.75" x14ac:dyDescent="0.2">
      <c r="A333" s="302" t="s">
        <v>1197</v>
      </c>
      <c r="B333" s="303" t="s">
        <v>665</v>
      </c>
      <c r="C333" s="292" t="s">
        <v>35</v>
      </c>
      <c r="D333" s="460">
        <v>3</v>
      </c>
      <c r="E333" s="293"/>
      <c r="F333" s="293">
        <f>D333*E333</f>
        <v>0</v>
      </c>
    </row>
    <row r="334" spans="1:10" ht="123" customHeight="1" x14ac:dyDescent="0.25">
      <c r="A334" s="302" t="s">
        <v>1198</v>
      </c>
      <c r="B334" s="295" t="s">
        <v>668</v>
      </c>
      <c r="C334" s="296" t="s">
        <v>669</v>
      </c>
      <c r="D334" s="461">
        <f>(H331+0.2+0.6)*(I331+0.4+0.6*2)*(J331+0.4+0.2)</f>
        <v>12.276</v>
      </c>
      <c r="E334" s="297"/>
      <c r="F334" s="293">
        <f t="shared" ref="F334:F348" si="17">D334*E334</f>
        <v>0</v>
      </c>
      <c r="H334" s="291"/>
    </row>
    <row r="335" spans="1:10" ht="25.5" x14ac:dyDescent="0.25">
      <c r="A335" s="302" t="s">
        <v>1199</v>
      </c>
      <c r="B335" s="295" t="s">
        <v>670</v>
      </c>
      <c r="C335" s="296" t="s">
        <v>669</v>
      </c>
      <c r="D335" s="461">
        <f>(H331+0.2+0.3)*(I331+0.4+0.6)*0.1</f>
        <v>0.375</v>
      </c>
      <c r="E335" s="297"/>
      <c r="F335" s="293">
        <f t="shared" si="17"/>
        <v>0</v>
      </c>
      <c r="H335" s="291"/>
    </row>
    <row r="336" spans="1:10" ht="38.25" x14ac:dyDescent="0.25">
      <c r="A336" s="302" t="s">
        <v>1200</v>
      </c>
      <c r="B336" s="295" t="s">
        <v>671</v>
      </c>
      <c r="C336" s="296" t="s">
        <v>672</v>
      </c>
      <c r="D336" s="461">
        <f>(H331+0.4)*0.2*2+(I331+0.4)*0.2*2</f>
        <v>1.3199999999999998</v>
      </c>
      <c r="E336" s="297"/>
      <c r="F336" s="293">
        <f t="shared" si="17"/>
        <v>0</v>
      </c>
      <c r="H336" s="291"/>
    </row>
    <row r="337" spans="1:10" ht="62.25" customHeight="1" x14ac:dyDescent="0.25">
      <c r="A337" s="302" t="s">
        <v>1201</v>
      </c>
      <c r="B337" s="295" t="s">
        <v>673</v>
      </c>
      <c r="C337" s="296" t="s">
        <v>669</v>
      </c>
      <c r="D337" s="461">
        <f>(H331+0.2)*(I331+0.4)*0.2</f>
        <v>0.45599999999999996</v>
      </c>
      <c r="E337" s="297"/>
      <c r="F337" s="293">
        <f t="shared" si="17"/>
        <v>0</v>
      </c>
      <c r="H337" s="291"/>
    </row>
    <row r="338" spans="1:10" ht="38.25" x14ac:dyDescent="0.25">
      <c r="A338" s="302" t="s">
        <v>1202</v>
      </c>
      <c r="B338" s="295" t="s">
        <v>674</v>
      </c>
      <c r="C338" s="296" t="s">
        <v>672</v>
      </c>
      <c r="D338" s="461">
        <f>(H331+0.2)*J331*2+(I331+0.4)*J331+H331*J331*2+I331*J331</f>
        <v>12.48</v>
      </c>
      <c r="E338" s="297"/>
      <c r="F338" s="293">
        <f t="shared" si="17"/>
        <v>0</v>
      </c>
      <c r="H338" s="291"/>
    </row>
    <row r="339" spans="1:10" ht="25.5" x14ac:dyDescent="0.25">
      <c r="A339" s="302" t="s">
        <v>1203</v>
      </c>
      <c r="B339" s="295" t="s">
        <v>675</v>
      </c>
      <c r="C339" s="296" t="s">
        <v>672</v>
      </c>
      <c r="D339" s="461">
        <f>H331*I331+(H331+0.2)*0.2*2+(I331+0.4)*0.2</f>
        <v>2.36</v>
      </c>
      <c r="E339" s="297"/>
      <c r="F339" s="293">
        <f t="shared" si="17"/>
        <v>0</v>
      </c>
      <c r="H339" s="291"/>
    </row>
    <row r="340" spans="1:10" ht="51" x14ac:dyDescent="0.25">
      <c r="A340" s="302" t="s">
        <v>1204</v>
      </c>
      <c r="B340" s="295" t="s">
        <v>298</v>
      </c>
      <c r="C340" s="296" t="s">
        <v>299</v>
      </c>
      <c r="D340" s="461">
        <f>(D337+D341+D342)*80</f>
        <v>167.04000000000002</v>
      </c>
      <c r="E340" s="297"/>
      <c r="F340" s="293">
        <f t="shared" si="17"/>
        <v>0</v>
      </c>
      <c r="H340" s="291"/>
    </row>
    <row r="341" spans="1:10" ht="25.5" x14ac:dyDescent="0.25">
      <c r="A341" s="302" t="s">
        <v>1205</v>
      </c>
      <c r="B341" s="295" t="s">
        <v>676</v>
      </c>
      <c r="C341" s="296" t="s">
        <v>669</v>
      </c>
      <c r="D341" s="461">
        <f>(H331+0.2)*J331*0.2*2+I331*J331*0.2</f>
        <v>1.2480000000000002</v>
      </c>
      <c r="E341" s="297"/>
      <c r="F341" s="293">
        <f t="shared" si="17"/>
        <v>0</v>
      </c>
      <c r="H341" s="291"/>
    </row>
    <row r="342" spans="1:10" ht="38.25" x14ac:dyDescent="0.25">
      <c r="A342" s="302" t="s">
        <v>1206</v>
      </c>
      <c r="B342" s="295" t="s">
        <v>677</v>
      </c>
      <c r="C342" s="296" t="s">
        <v>669</v>
      </c>
      <c r="D342" s="461">
        <f>(H331+0.2)*(I331+0.4)*0.2-0.6*0.6*0.2</f>
        <v>0.38399999999999995</v>
      </c>
      <c r="E342" s="297"/>
      <c r="F342" s="293">
        <f t="shared" si="17"/>
        <v>0</v>
      </c>
      <c r="H342" s="291"/>
    </row>
    <row r="343" spans="1:10" ht="25.5" x14ac:dyDescent="0.25">
      <c r="A343" s="302" t="s">
        <v>1207</v>
      </c>
      <c r="B343" s="295" t="s">
        <v>678</v>
      </c>
      <c r="C343" s="296" t="s">
        <v>199</v>
      </c>
      <c r="D343" s="461">
        <v>1</v>
      </c>
      <c r="E343" s="297"/>
      <c r="F343" s="293">
        <f t="shared" si="17"/>
        <v>0</v>
      </c>
      <c r="H343" s="291"/>
    </row>
    <row r="344" spans="1:10" x14ac:dyDescent="0.25">
      <c r="A344" s="302" t="s">
        <v>1208</v>
      </c>
      <c r="B344" s="295" t="s">
        <v>679</v>
      </c>
      <c r="C344" s="296" t="s">
        <v>297</v>
      </c>
      <c r="D344" s="461">
        <v>1</v>
      </c>
      <c r="E344" s="297"/>
      <c r="F344" s="293">
        <f t="shared" si="17"/>
        <v>0</v>
      </c>
      <c r="H344" s="291"/>
    </row>
    <row r="345" spans="1:10" ht="38.25" x14ac:dyDescent="0.25">
      <c r="A345" s="302" t="s">
        <v>1209</v>
      </c>
      <c r="B345" s="298" t="s">
        <v>680</v>
      </c>
      <c r="C345" s="299" t="s">
        <v>199</v>
      </c>
      <c r="D345" s="462">
        <v>1</v>
      </c>
      <c r="E345" s="297"/>
      <c r="F345" s="293">
        <f t="shared" si="17"/>
        <v>0</v>
      </c>
      <c r="H345" s="291"/>
    </row>
    <row r="346" spans="1:10" ht="71.25" customHeight="1" x14ac:dyDescent="0.25">
      <c r="A346" s="302" t="s">
        <v>1210</v>
      </c>
      <c r="B346" s="298" t="s">
        <v>681</v>
      </c>
      <c r="C346" s="299" t="s">
        <v>682</v>
      </c>
      <c r="D346" s="462">
        <f>(D334-D335)-(J331+0.4)*(H331+0.4)*(I331+0.4)</f>
        <v>6.5810000000000004</v>
      </c>
      <c r="E346" s="297"/>
      <c r="F346" s="293">
        <f t="shared" si="17"/>
        <v>0</v>
      </c>
      <c r="H346" s="291"/>
    </row>
    <row r="347" spans="1:10" s="294" customFormat="1" ht="38.25" x14ac:dyDescent="0.2">
      <c r="A347" s="302" t="s">
        <v>1211</v>
      </c>
      <c r="B347" s="300" t="s">
        <v>683</v>
      </c>
      <c r="C347" s="292" t="s">
        <v>672</v>
      </c>
      <c r="D347" s="460">
        <v>3</v>
      </c>
      <c r="E347" s="293"/>
      <c r="F347" s="293">
        <f t="shared" si="17"/>
        <v>0</v>
      </c>
    </row>
    <row r="348" spans="1:10" ht="122.25" customHeight="1" x14ac:dyDescent="0.25">
      <c r="A348" s="302" t="s">
        <v>1212</v>
      </c>
      <c r="B348" s="304" t="s">
        <v>684</v>
      </c>
      <c r="C348" s="299" t="s">
        <v>682</v>
      </c>
      <c r="D348" s="462">
        <f>(D334-D346)*1.25</f>
        <v>7.1187499999999995</v>
      </c>
      <c r="E348" s="297"/>
      <c r="F348" s="293">
        <f t="shared" si="17"/>
        <v>0</v>
      </c>
      <c r="H348" s="291"/>
    </row>
    <row r="349" spans="1:10" s="139" customFormat="1" ht="20.25" customHeight="1" x14ac:dyDescent="0.2">
      <c r="A349" s="239" t="s">
        <v>1041</v>
      </c>
      <c r="B349" s="347" t="s">
        <v>765</v>
      </c>
      <c r="C349" s="536"/>
      <c r="D349" s="523"/>
      <c r="E349" s="349"/>
      <c r="F349" s="470">
        <f>SUM(F333:F348)</f>
        <v>0</v>
      </c>
      <c r="H349" s="346" t="s">
        <v>662</v>
      </c>
      <c r="I349" s="346" t="s">
        <v>663</v>
      </c>
      <c r="J349" s="346" t="s">
        <v>664</v>
      </c>
    </row>
    <row r="350" spans="1:10" s="288" customFormat="1" ht="15" customHeight="1" x14ac:dyDescent="0.25">
      <c r="A350" s="574"/>
      <c r="B350" s="574"/>
      <c r="C350" s="574"/>
      <c r="D350" s="574"/>
      <c r="E350" s="574"/>
      <c r="F350" s="574"/>
      <c r="H350" s="289">
        <v>1</v>
      </c>
      <c r="I350" s="290">
        <v>1.5</v>
      </c>
      <c r="J350" s="290">
        <v>1.6</v>
      </c>
    </row>
    <row r="351" spans="1:10" ht="18.75" customHeight="1" x14ac:dyDescent="0.25">
      <c r="A351" s="301" t="s">
        <v>1042</v>
      </c>
      <c r="B351" s="575" t="s">
        <v>766</v>
      </c>
      <c r="C351" s="575"/>
      <c r="D351" s="575"/>
      <c r="E351" s="575"/>
      <c r="F351" s="575"/>
      <c r="H351" s="291"/>
    </row>
    <row r="352" spans="1:10" s="294" customFormat="1" ht="12.75" x14ac:dyDescent="0.2">
      <c r="A352" s="302" t="s">
        <v>1213</v>
      </c>
      <c r="B352" s="303" t="s">
        <v>665</v>
      </c>
      <c r="C352" s="292" t="s">
        <v>35</v>
      </c>
      <c r="D352" s="460">
        <v>3</v>
      </c>
      <c r="E352" s="293"/>
      <c r="F352" s="293">
        <f>D352*E352</f>
        <v>0</v>
      </c>
    </row>
    <row r="353" spans="1:10" ht="123" customHeight="1" x14ac:dyDescent="0.25">
      <c r="A353" s="302" t="s">
        <v>1214</v>
      </c>
      <c r="B353" s="295" t="s">
        <v>668</v>
      </c>
      <c r="C353" s="296" t="s">
        <v>669</v>
      </c>
      <c r="D353" s="461">
        <f>(H350+0.2+0.6)*(I350+0.4+0.6*2)*(J350+0.4+0.2)</f>
        <v>12.276</v>
      </c>
      <c r="E353" s="297"/>
      <c r="F353" s="293">
        <f t="shared" ref="F353:F367" si="18">D353*E353</f>
        <v>0</v>
      </c>
      <c r="H353" s="291"/>
    </row>
    <row r="354" spans="1:10" ht="25.5" x14ac:dyDescent="0.25">
      <c r="A354" s="302" t="s">
        <v>1215</v>
      </c>
      <c r="B354" s="295" t="s">
        <v>670</v>
      </c>
      <c r="C354" s="296" t="s">
        <v>669</v>
      </c>
      <c r="D354" s="461">
        <f>(H350+0.2+0.3)*(I350+0.4+0.6)*0.1</f>
        <v>0.375</v>
      </c>
      <c r="E354" s="297"/>
      <c r="F354" s="293">
        <f t="shared" si="18"/>
        <v>0</v>
      </c>
      <c r="H354" s="291"/>
    </row>
    <row r="355" spans="1:10" ht="38.25" x14ac:dyDescent="0.25">
      <c r="A355" s="302" t="s">
        <v>1216</v>
      </c>
      <c r="B355" s="295" t="s">
        <v>671</v>
      </c>
      <c r="C355" s="296" t="s">
        <v>672</v>
      </c>
      <c r="D355" s="461">
        <f>(H350+0.4)*0.2*2+(I350+0.4)*0.2*2</f>
        <v>1.3199999999999998</v>
      </c>
      <c r="E355" s="297"/>
      <c r="F355" s="293">
        <f t="shared" si="18"/>
        <v>0</v>
      </c>
      <c r="H355" s="291"/>
    </row>
    <row r="356" spans="1:10" ht="62.25" customHeight="1" x14ac:dyDescent="0.25">
      <c r="A356" s="302" t="s">
        <v>1217</v>
      </c>
      <c r="B356" s="295" t="s">
        <v>673</v>
      </c>
      <c r="C356" s="296" t="s">
        <v>669</v>
      </c>
      <c r="D356" s="461">
        <f>(H350+0.2)*(I350+0.4)*0.2</f>
        <v>0.45599999999999996</v>
      </c>
      <c r="E356" s="297"/>
      <c r="F356" s="293">
        <f t="shared" si="18"/>
        <v>0</v>
      </c>
      <c r="H356" s="291"/>
    </row>
    <row r="357" spans="1:10" ht="38.25" x14ac:dyDescent="0.25">
      <c r="A357" s="302" t="s">
        <v>1218</v>
      </c>
      <c r="B357" s="295" t="s">
        <v>674</v>
      </c>
      <c r="C357" s="296" t="s">
        <v>672</v>
      </c>
      <c r="D357" s="461">
        <f>(H350+0.2)*J350*2+(I350+0.4)*J350+H350*J350*2+I350*J350</f>
        <v>12.48</v>
      </c>
      <c r="E357" s="297"/>
      <c r="F357" s="293">
        <f t="shared" si="18"/>
        <v>0</v>
      </c>
      <c r="H357" s="291"/>
    </row>
    <row r="358" spans="1:10" ht="25.5" x14ac:dyDescent="0.25">
      <c r="A358" s="302" t="s">
        <v>1219</v>
      </c>
      <c r="B358" s="295" t="s">
        <v>675</v>
      </c>
      <c r="C358" s="296" t="s">
        <v>672</v>
      </c>
      <c r="D358" s="461">
        <f>H350*I350+(H350+0.2)*0.2*2+(I350+0.4)*0.2</f>
        <v>2.36</v>
      </c>
      <c r="E358" s="297"/>
      <c r="F358" s="293">
        <f t="shared" si="18"/>
        <v>0</v>
      </c>
      <c r="H358" s="291"/>
    </row>
    <row r="359" spans="1:10" ht="51" x14ac:dyDescent="0.25">
      <c r="A359" s="302" t="s">
        <v>1220</v>
      </c>
      <c r="B359" s="295" t="s">
        <v>298</v>
      </c>
      <c r="C359" s="296" t="s">
        <v>299</v>
      </c>
      <c r="D359" s="461">
        <f>(D356+D360+D361)*80</f>
        <v>167.04000000000002</v>
      </c>
      <c r="E359" s="297"/>
      <c r="F359" s="293">
        <f t="shared" si="18"/>
        <v>0</v>
      </c>
      <c r="H359" s="291"/>
    </row>
    <row r="360" spans="1:10" ht="25.5" x14ac:dyDescent="0.25">
      <c r="A360" s="302" t="s">
        <v>1221</v>
      </c>
      <c r="B360" s="295" t="s">
        <v>676</v>
      </c>
      <c r="C360" s="296" t="s">
        <v>669</v>
      </c>
      <c r="D360" s="461">
        <f>(H350+0.2)*J350*0.2*2+I350*J350*0.2</f>
        <v>1.2480000000000002</v>
      </c>
      <c r="E360" s="297"/>
      <c r="F360" s="293">
        <f t="shared" si="18"/>
        <v>0</v>
      </c>
      <c r="H360" s="291"/>
    </row>
    <row r="361" spans="1:10" ht="38.25" x14ac:dyDescent="0.25">
      <c r="A361" s="302" t="s">
        <v>1222</v>
      </c>
      <c r="B361" s="295" t="s">
        <v>677</v>
      </c>
      <c r="C361" s="296" t="s">
        <v>669</v>
      </c>
      <c r="D361" s="461">
        <f>(H350+0.2)*(I350+0.4)*0.2-0.6*0.6*0.2</f>
        <v>0.38399999999999995</v>
      </c>
      <c r="E361" s="297"/>
      <c r="F361" s="293">
        <f t="shared" si="18"/>
        <v>0</v>
      </c>
      <c r="H361" s="291"/>
    </row>
    <row r="362" spans="1:10" ht="25.5" x14ac:dyDescent="0.25">
      <c r="A362" s="302" t="s">
        <v>1223</v>
      </c>
      <c r="B362" s="295" t="s">
        <v>678</v>
      </c>
      <c r="C362" s="296" t="s">
        <v>199</v>
      </c>
      <c r="D362" s="461">
        <v>1</v>
      </c>
      <c r="E362" s="297"/>
      <c r="F362" s="293">
        <f t="shared" si="18"/>
        <v>0</v>
      </c>
      <c r="H362" s="291"/>
    </row>
    <row r="363" spans="1:10" x14ac:dyDescent="0.25">
      <c r="A363" s="302" t="s">
        <v>1224</v>
      </c>
      <c r="B363" s="295" t="s">
        <v>679</v>
      </c>
      <c r="C363" s="296" t="s">
        <v>297</v>
      </c>
      <c r="D363" s="461">
        <v>1</v>
      </c>
      <c r="E363" s="297"/>
      <c r="F363" s="293">
        <f t="shared" si="18"/>
        <v>0</v>
      </c>
      <c r="H363" s="291"/>
    </row>
    <row r="364" spans="1:10" ht="38.25" x14ac:dyDescent="0.25">
      <c r="A364" s="302" t="s">
        <v>1225</v>
      </c>
      <c r="B364" s="298" t="s">
        <v>680</v>
      </c>
      <c r="C364" s="299" t="s">
        <v>199</v>
      </c>
      <c r="D364" s="462">
        <v>1</v>
      </c>
      <c r="E364" s="297"/>
      <c r="F364" s="293">
        <f t="shared" si="18"/>
        <v>0</v>
      </c>
      <c r="H364" s="291"/>
    </row>
    <row r="365" spans="1:10" ht="71.25" customHeight="1" x14ac:dyDescent="0.25">
      <c r="A365" s="302" t="s">
        <v>1226</v>
      </c>
      <c r="B365" s="298" t="s">
        <v>681</v>
      </c>
      <c r="C365" s="299" t="s">
        <v>682</v>
      </c>
      <c r="D365" s="462">
        <f>(D353-D354)-(J350+0.4)*(H350+0.4)*(I350+0.4)</f>
        <v>6.5810000000000004</v>
      </c>
      <c r="E365" s="297"/>
      <c r="F365" s="293">
        <f t="shared" si="18"/>
        <v>0</v>
      </c>
      <c r="H365" s="291"/>
    </row>
    <row r="366" spans="1:10" s="294" customFormat="1" ht="38.25" x14ac:dyDescent="0.2">
      <c r="A366" s="302" t="s">
        <v>1227</v>
      </c>
      <c r="B366" s="300" t="s">
        <v>683</v>
      </c>
      <c r="C366" s="292" t="s">
        <v>672</v>
      </c>
      <c r="D366" s="460">
        <v>3</v>
      </c>
      <c r="E366" s="293"/>
      <c r="F366" s="293">
        <f t="shared" si="18"/>
        <v>0</v>
      </c>
    </row>
    <row r="367" spans="1:10" ht="122.25" customHeight="1" x14ac:dyDescent="0.25">
      <c r="A367" s="302" t="s">
        <v>1228</v>
      </c>
      <c r="B367" s="304" t="s">
        <v>684</v>
      </c>
      <c r="C367" s="299" t="s">
        <v>682</v>
      </c>
      <c r="D367" s="462">
        <f>(D353-D365)*1.25</f>
        <v>7.1187499999999995</v>
      </c>
      <c r="E367" s="297"/>
      <c r="F367" s="293">
        <f t="shared" si="18"/>
        <v>0</v>
      </c>
      <c r="H367" s="291"/>
    </row>
    <row r="368" spans="1:10" s="139" customFormat="1" ht="20.25" customHeight="1" x14ac:dyDescent="0.2">
      <c r="A368" s="239" t="s">
        <v>1042</v>
      </c>
      <c r="B368" s="347" t="s">
        <v>767</v>
      </c>
      <c r="C368" s="536"/>
      <c r="D368" s="523"/>
      <c r="E368" s="349"/>
      <c r="F368" s="470">
        <f>SUM(F352:F367)</f>
        <v>0</v>
      </c>
      <c r="H368" s="346" t="s">
        <v>662</v>
      </c>
      <c r="I368" s="346" t="s">
        <v>663</v>
      </c>
      <c r="J368" s="346" t="s">
        <v>664</v>
      </c>
    </row>
    <row r="369" spans="1:10" s="288" customFormat="1" ht="15" customHeight="1" x14ac:dyDescent="0.25">
      <c r="A369" s="574"/>
      <c r="B369" s="574"/>
      <c r="C369" s="574"/>
      <c r="D369" s="574"/>
      <c r="E369" s="574"/>
      <c r="F369" s="574"/>
      <c r="H369" s="289">
        <v>2.2000000000000002</v>
      </c>
      <c r="I369" s="290">
        <v>3</v>
      </c>
      <c r="J369" s="290">
        <v>1.6</v>
      </c>
    </row>
    <row r="370" spans="1:10" ht="18" customHeight="1" x14ac:dyDescent="0.25">
      <c r="A370" s="301" t="s">
        <v>1058</v>
      </c>
      <c r="B370" s="575" t="s">
        <v>768</v>
      </c>
      <c r="C370" s="575"/>
      <c r="D370" s="575"/>
      <c r="E370" s="575"/>
      <c r="F370" s="575"/>
      <c r="H370" s="291"/>
    </row>
    <row r="371" spans="1:10" s="294" customFormat="1" ht="43.5" customHeight="1" x14ac:dyDescent="0.2">
      <c r="A371" s="302" t="s">
        <v>1043</v>
      </c>
      <c r="B371" s="303" t="s">
        <v>666</v>
      </c>
      <c r="C371" s="292" t="s">
        <v>667</v>
      </c>
      <c r="D371" s="460">
        <v>1</v>
      </c>
      <c r="E371" s="293"/>
      <c r="F371" s="293">
        <f>D371*E371</f>
        <v>0</v>
      </c>
    </row>
    <row r="372" spans="1:10" ht="123" customHeight="1" x14ac:dyDescent="0.25">
      <c r="A372" s="302" t="s">
        <v>1044</v>
      </c>
      <c r="B372" s="295" t="s">
        <v>668</v>
      </c>
      <c r="C372" s="296" t="s">
        <v>669</v>
      </c>
      <c r="D372" s="461">
        <f>(H369+0.2+0.6)*(I369+0.4+0.6*2)*(J369+0.4+0.2)</f>
        <v>30.360000000000003</v>
      </c>
      <c r="E372" s="297"/>
      <c r="F372" s="293">
        <f t="shared" ref="F372:F385" si="19">D372*E372</f>
        <v>0</v>
      </c>
      <c r="H372" s="291"/>
    </row>
    <row r="373" spans="1:10" ht="25.5" x14ac:dyDescent="0.25">
      <c r="A373" s="302" t="s">
        <v>1045</v>
      </c>
      <c r="B373" s="295" t="s">
        <v>670</v>
      </c>
      <c r="C373" s="296" t="s">
        <v>669</v>
      </c>
      <c r="D373" s="461">
        <f>(H369+0.2+0.3)*(I369+0.4+0.6)*0.1</f>
        <v>1.08</v>
      </c>
      <c r="E373" s="297"/>
      <c r="F373" s="293">
        <f t="shared" si="19"/>
        <v>0</v>
      </c>
      <c r="H373" s="291"/>
    </row>
    <row r="374" spans="1:10" ht="38.25" x14ac:dyDescent="0.25">
      <c r="A374" s="302" t="s">
        <v>1046</v>
      </c>
      <c r="B374" s="295" t="s">
        <v>671</v>
      </c>
      <c r="C374" s="296" t="s">
        <v>672</v>
      </c>
      <c r="D374" s="461">
        <f>(H369+0.4)*0.2*2+(I369+0.4)*0.2*2</f>
        <v>2.4000000000000004</v>
      </c>
      <c r="E374" s="297"/>
      <c r="F374" s="293">
        <f t="shared" si="19"/>
        <v>0</v>
      </c>
      <c r="H374" s="291"/>
    </row>
    <row r="375" spans="1:10" ht="62.25" customHeight="1" x14ac:dyDescent="0.25">
      <c r="A375" s="302" t="s">
        <v>1047</v>
      </c>
      <c r="B375" s="295" t="s">
        <v>673</v>
      </c>
      <c r="C375" s="296" t="s">
        <v>669</v>
      </c>
      <c r="D375" s="461">
        <f>(H369+0.2)*(I369+0.4)*0.2</f>
        <v>1.6320000000000001</v>
      </c>
      <c r="E375" s="297"/>
      <c r="F375" s="293">
        <f t="shared" si="19"/>
        <v>0</v>
      </c>
      <c r="H375" s="291"/>
    </row>
    <row r="376" spans="1:10" ht="38.25" x14ac:dyDescent="0.25">
      <c r="A376" s="302" t="s">
        <v>1048</v>
      </c>
      <c r="B376" s="295" t="s">
        <v>674</v>
      </c>
      <c r="C376" s="296" t="s">
        <v>672</v>
      </c>
      <c r="D376" s="461">
        <f>(H369+0.2)*J369*2+(I369+0.4)*J369+H369*J369*2+I369*J369</f>
        <v>24.960000000000004</v>
      </c>
      <c r="E376" s="297"/>
      <c r="F376" s="293">
        <f t="shared" si="19"/>
        <v>0</v>
      </c>
      <c r="H376" s="291"/>
    </row>
    <row r="377" spans="1:10" ht="25.5" x14ac:dyDescent="0.25">
      <c r="A377" s="302" t="s">
        <v>1049</v>
      </c>
      <c r="B377" s="295" t="s">
        <v>675</v>
      </c>
      <c r="C377" s="296" t="s">
        <v>672</v>
      </c>
      <c r="D377" s="461">
        <f>H369*I369+(H369+0.2)*0.2*2+(I369+0.4)*0.2</f>
        <v>8.24</v>
      </c>
      <c r="E377" s="297"/>
      <c r="F377" s="293">
        <f t="shared" si="19"/>
        <v>0</v>
      </c>
      <c r="H377" s="291"/>
    </row>
    <row r="378" spans="1:10" ht="51" x14ac:dyDescent="0.25">
      <c r="A378" s="302" t="s">
        <v>1050</v>
      </c>
      <c r="B378" s="295" t="s">
        <v>298</v>
      </c>
      <c r="C378" s="296" t="s">
        <v>299</v>
      </c>
      <c r="D378" s="461">
        <f>(D375+D379+D380)*80</f>
        <v>455.04000000000008</v>
      </c>
      <c r="E378" s="297"/>
      <c r="F378" s="293">
        <f t="shared" si="19"/>
        <v>0</v>
      </c>
      <c r="H378" s="291"/>
    </row>
    <row r="379" spans="1:10" ht="25.5" x14ac:dyDescent="0.25">
      <c r="A379" s="302" t="s">
        <v>1051</v>
      </c>
      <c r="B379" s="295" t="s">
        <v>676</v>
      </c>
      <c r="C379" s="296" t="s">
        <v>669</v>
      </c>
      <c r="D379" s="461">
        <f>(H369+0.2)*J369*0.2*2+I369*J369*0.2</f>
        <v>2.4960000000000004</v>
      </c>
      <c r="E379" s="297"/>
      <c r="F379" s="293">
        <f t="shared" si="19"/>
        <v>0</v>
      </c>
      <c r="H379" s="291"/>
    </row>
    <row r="380" spans="1:10" ht="38.25" x14ac:dyDescent="0.25">
      <c r="A380" s="302" t="s">
        <v>1052</v>
      </c>
      <c r="B380" s="295" t="s">
        <v>677</v>
      </c>
      <c r="C380" s="296" t="s">
        <v>669</v>
      </c>
      <c r="D380" s="461">
        <f>(H369+0.2)*(I369+0.4)*0.2-0.6*0.6*0.2</f>
        <v>1.56</v>
      </c>
      <c r="E380" s="297"/>
      <c r="F380" s="293">
        <f t="shared" si="19"/>
        <v>0</v>
      </c>
      <c r="H380" s="291"/>
    </row>
    <row r="381" spans="1:10" ht="25.5" x14ac:dyDescent="0.25">
      <c r="A381" s="302" t="s">
        <v>1053</v>
      </c>
      <c r="B381" s="295" t="s">
        <v>678</v>
      </c>
      <c r="C381" s="296" t="s">
        <v>199</v>
      </c>
      <c r="D381" s="461">
        <v>1</v>
      </c>
      <c r="E381" s="297"/>
      <c r="F381" s="293">
        <f t="shared" si="19"/>
        <v>0</v>
      </c>
      <c r="H381" s="291"/>
    </row>
    <row r="382" spans="1:10" x14ac:dyDescent="0.25">
      <c r="A382" s="302" t="s">
        <v>1054</v>
      </c>
      <c r="B382" s="295" t="s">
        <v>679</v>
      </c>
      <c r="C382" s="296" t="s">
        <v>297</v>
      </c>
      <c r="D382" s="461">
        <v>1</v>
      </c>
      <c r="E382" s="297"/>
      <c r="F382" s="293">
        <f t="shared" si="19"/>
        <v>0</v>
      </c>
      <c r="H382" s="291"/>
    </row>
    <row r="383" spans="1:10" ht="38.25" x14ac:dyDescent="0.25">
      <c r="A383" s="302" t="s">
        <v>1055</v>
      </c>
      <c r="B383" s="298" t="s">
        <v>680</v>
      </c>
      <c r="C383" s="299" t="s">
        <v>199</v>
      </c>
      <c r="D383" s="462">
        <v>1</v>
      </c>
      <c r="E383" s="297"/>
      <c r="F383" s="293">
        <f t="shared" si="19"/>
        <v>0</v>
      </c>
      <c r="H383" s="291"/>
    </row>
    <row r="384" spans="1:10" ht="71.25" customHeight="1" x14ac:dyDescent="0.25">
      <c r="A384" s="302" t="s">
        <v>1056</v>
      </c>
      <c r="B384" s="298" t="s">
        <v>681</v>
      </c>
      <c r="C384" s="299" t="s">
        <v>682</v>
      </c>
      <c r="D384" s="462">
        <f>(D372-D373)-(J369+0.4)*(H369+0.4)*(I369+0.4)</f>
        <v>11.600000000000001</v>
      </c>
      <c r="E384" s="297"/>
      <c r="F384" s="293">
        <f t="shared" si="19"/>
        <v>0</v>
      </c>
      <c r="H384" s="291"/>
    </row>
    <row r="385" spans="1:10" ht="122.25" customHeight="1" x14ac:dyDescent="0.25">
      <c r="A385" s="302" t="s">
        <v>1057</v>
      </c>
      <c r="B385" s="304" t="s">
        <v>684</v>
      </c>
      <c r="C385" s="299" t="s">
        <v>682</v>
      </c>
      <c r="D385" s="462">
        <f>(D372-D384)*1.25</f>
        <v>23.450000000000003</v>
      </c>
      <c r="E385" s="297"/>
      <c r="F385" s="293">
        <f t="shared" si="19"/>
        <v>0</v>
      </c>
      <c r="H385" s="291"/>
    </row>
    <row r="386" spans="1:10" s="139" customFormat="1" ht="20.25" customHeight="1" x14ac:dyDescent="0.2">
      <c r="A386" s="239" t="s">
        <v>1058</v>
      </c>
      <c r="B386" s="347" t="s">
        <v>769</v>
      </c>
      <c r="C386" s="536"/>
      <c r="D386" s="523"/>
      <c r="E386" s="349"/>
      <c r="F386" s="470">
        <f>SUM(F371:F385)</f>
        <v>0</v>
      </c>
      <c r="H386" s="346" t="s">
        <v>662</v>
      </c>
      <c r="I386" s="346" t="s">
        <v>663</v>
      </c>
      <c r="J386" s="346" t="s">
        <v>664</v>
      </c>
    </row>
    <row r="387" spans="1:10" s="288" customFormat="1" ht="15" customHeight="1" x14ac:dyDescent="0.25">
      <c r="A387" s="574"/>
      <c r="B387" s="574"/>
      <c r="C387" s="574"/>
      <c r="D387" s="574"/>
      <c r="E387" s="574"/>
      <c r="F387" s="574"/>
      <c r="H387" s="289">
        <v>1.9</v>
      </c>
      <c r="I387" s="290">
        <v>2.2000000000000002</v>
      </c>
      <c r="J387" s="290">
        <v>1.6</v>
      </c>
    </row>
    <row r="388" spans="1:10" ht="19.5" customHeight="1" x14ac:dyDescent="0.25">
      <c r="A388" s="301" t="s">
        <v>1059</v>
      </c>
      <c r="B388" s="575" t="s">
        <v>770</v>
      </c>
      <c r="C388" s="575"/>
      <c r="D388" s="575"/>
      <c r="E388" s="575"/>
      <c r="F388" s="575"/>
      <c r="H388" s="291"/>
    </row>
    <row r="389" spans="1:10" s="294" customFormat="1" ht="43.5" customHeight="1" x14ac:dyDescent="0.2">
      <c r="A389" s="302" t="s">
        <v>1060</v>
      </c>
      <c r="B389" s="303" t="s">
        <v>666</v>
      </c>
      <c r="C389" s="292" t="s">
        <v>667</v>
      </c>
      <c r="D389" s="460">
        <v>1</v>
      </c>
      <c r="E389" s="293"/>
      <c r="F389" s="293">
        <f>D389*E389</f>
        <v>0</v>
      </c>
    </row>
    <row r="390" spans="1:10" ht="123" customHeight="1" x14ac:dyDescent="0.25">
      <c r="A390" s="302" t="s">
        <v>1061</v>
      </c>
      <c r="B390" s="295" t="s">
        <v>668</v>
      </c>
      <c r="C390" s="296" t="s">
        <v>669</v>
      </c>
      <c r="D390" s="461">
        <f>(H387+0.2+0.6)*(I387+0.4+0.6*2)*(J387+0.4+0.2)</f>
        <v>22.572000000000003</v>
      </c>
      <c r="E390" s="297"/>
      <c r="F390" s="293">
        <f t="shared" ref="F390:F403" si="20">D390*E390</f>
        <v>0</v>
      </c>
      <c r="H390" s="291"/>
    </row>
    <row r="391" spans="1:10" ht="25.5" x14ac:dyDescent="0.25">
      <c r="A391" s="302" t="s">
        <v>1062</v>
      </c>
      <c r="B391" s="295" t="s">
        <v>670</v>
      </c>
      <c r="C391" s="296" t="s">
        <v>669</v>
      </c>
      <c r="D391" s="461">
        <f>(H387+0.2+0.3)*(I387+0.4+0.6)*0.1</f>
        <v>0.76800000000000002</v>
      </c>
      <c r="E391" s="297"/>
      <c r="F391" s="293">
        <f t="shared" si="20"/>
        <v>0</v>
      </c>
      <c r="H391" s="291"/>
    </row>
    <row r="392" spans="1:10" ht="38.25" x14ac:dyDescent="0.25">
      <c r="A392" s="302" t="s">
        <v>1063</v>
      </c>
      <c r="B392" s="295" t="s">
        <v>671</v>
      </c>
      <c r="C392" s="296" t="s">
        <v>672</v>
      </c>
      <c r="D392" s="461">
        <f>(H387+0.4)*0.2*2+(I387+0.4)*0.2*2</f>
        <v>1.96</v>
      </c>
      <c r="E392" s="297"/>
      <c r="F392" s="293">
        <f t="shared" si="20"/>
        <v>0</v>
      </c>
      <c r="H392" s="291"/>
    </row>
    <row r="393" spans="1:10" ht="62.25" customHeight="1" x14ac:dyDescent="0.25">
      <c r="A393" s="302" t="s">
        <v>1064</v>
      </c>
      <c r="B393" s="295" t="s">
        <v>673</v>
      </c>
      <c r="C393" s="296" t="s">
        <v>669</v>
      </c>
      <c r="D393" s="461">
        <f>(H387+0.2)*(I387+0.4)*0.2</f>
        <v>1.0920000000000003</v>
      </c>
      <c r="E393" s="297"/>
      <c r="F393" s="293">
        <f t="shared" si="20"/>
        <v>0</v>
      </c>
      <c r="H393" s="291"/>
    </row>
    <row r="394" spans="1:10" ht="38.25" x14ac:dyDescent="0.25">
      <c r="A394" s="302" t="s">
        <v>1065</v>
      </c>
      <c r="B394" s="295" t="s">
        <v>674</v>
      </c>
      <c r="C394" s="296" t="s">
        <v>672</v>
      </c>
      <c r="D394" s="461">
        <f>(H387+0.2)*J387*2+(I387+0.4)*J387+H387*J387*2+I387*J387</f>
        <v>20.48</v>
      </c>
      <c r="E394" s="297"/>
      <c r="F394" s="293">
        <f t="shared" si="20"/>
        <v>0</v>
      </c>
      <c r="H394" s="291"/>
    </row>
    <row r="395" spans="1:10" ht="25.5" x14ac:dyDescent="0.25">
      <c r="A395" s="302" t="s">
        <v>1066</v>
      </c>
      <c r="B395" s="295" t="s">
        <v>675</v>
      </c>
      <c r="C395" s="296" t="s">
        <v>672</v>
      </c>
      <c r="D395" s="461">
        <f>H387*I387+(H387+0.2)*0.2*2+(I387+0.4)*0.2</f>
        <v>5.5399999999999991</v>
      </c>
      <c r="E395" s="297"/>
      <c r="F395" s="293">
        <f t="shared" si="20"/>
        <v>0</v>
      </c>
      <c r="H395" s="291"/>
    </row>
    <row r="396" spans="1:10" ht="51" x14ac:dyDescent="0.25">
      <c r="A396" s="302" t="s">
        <v>1067</v>
      </c>
      <c r="B396" s="295" t="s">
        <v>298</v>
      </c>
      <c r="C396" s="296" t="s">
        <v>299</v>
      </c>
      <c r="D396" s="461">
        <f>(D393+D397+D398)*80</f>
        <v>332.80000000000007</v>
      </c>
      <c r="E396" s="297"/>
      <c r="F396" s="293">
        <f t="shared" si="20"/>
        <v>0</v>
      </c>
      <c r="H396" s="291"/>
    </row>
    <row r="397" spans="1:10" ht="25.5" x14ac:dyDescent="0.25">
      <c r="A397" s="302" t="s">
        <v>1068</v>
      </c>
      <c r="B397" s="295" t="s">
        <v>676</v>
      </c>
      <c r="C397" s="296" t="s">
        <v>669</v>
      </c>
      <c r="D397" s="461">
        <f>(H387+0.2)*J387*0.2*2+I387*J387*0.2</f>
        <v>2.0480000000000005</v>
      </c>
      <c r="E397" s="297"/>
      <c r="F397" s="293">
        <f t="shared" si="20"/>
        <v>0</v>
      </c>
      <c r="H397" s="291"/>
    </row>
    <row r="398" spans="1:10" ht="38.25" x14ac:dyDescent="0.25">
      <c r="A398" s="302" t="s">
        <v>1069</v>
      </c>
      <c r="B398" s="295" t="s">
        <v>677</v>
      </c>
      <c r="C398" s="296" t="s">
        <v>669</v>
      </c>
      <c r="D398" s="461">
        <f>(H387+0.2)*(I387+0.4)*0.2-0.6*0.6*0.2</f>
        <v>1.0200000000000002</v>
      </c>
      <c r="E398" s="297"/>
      <c r="F398" s="293">
        <f t="shared" si="20"/>
        <v>0</v>
      </c>
      <c r="H398" s="291"/>
    </row>
    <row r="399" spans="1:10" ht="25.5" x14ac:dyDescent="0.25">
      <c r="A399" s="302" t="s">
        <v>1070</v>
      </c>
      <c r="B399" s="295" t="s">
        <v>678</v>
      </c>
      <c r="C399" s="296" t="s">
        <v>199</v>
      </c>
      <c r="D399" s="461">
        <v>1</v>
      </c>
      <c r="E399" s="297"/>
      <c r="F399" s="293">
        <f t="shared" si="20"/>
        <v>0</v>
      </c>
      <c r="H399" s="291"/>
    </row>
    <row r="400" spans="1:10" x14ac:dyDescent="0.25">
      <c r="A400" s="302" t="s">
        <v>1071</v>
      </c>
      <c r="B400" s="295" t="s">
        <v>679</v>
      </c>
      <c r="C400" s="296" t="s">
        <v>297</v>
      </c>
      <c r="D400" s="461">
        <v>1</v>
      </c>
      <c r="E400" s="297"/>
      <c r="F400" s="293">
        <f t="shared" si="20"/>
        <v>0</v>
      </c>
      <c r="H400" s="291"/>
    </row>
    <row r="401" spans="1:10" ht="38.25" x14ac:dyDescent="0.25">
      <c r="A401" s="302" t="s">
        <v>1072</v>
      </c>
      <c r="B401" s="298" t="s">
        <v>680</v>
      </c>
      <c r="C401" s="299" t="s">
        <v>199</v>
      </c>
      <c r="D401" s="462">
        <v>1</v>
      </c>
      <c r="E401" s="297"/>
      <c r="F401" s="293">
        <f t="shared" si="20"/>
        <v>0</v>
      </c>
      <c r="H401" s="291"/>
    </row>
    <row r="402" spans="1:10" ht="71.25" customHeight="1" x14ac:dyDescent="0.25">
      <c r="A402" s="302" t="s">
        <v>1073</v>
      </c>
      <c r="B402" s="298" t="s">
        <v>681</v>
      </c>
      <c r="C402" s="299" t="s">
        <v>682</v>
      </c>
      <c r="D402" s="462">
        <f>(D390-D391)-(J387+0.4)*(H387+0.4)*(I387+0.4)</f>
        <v>9.844000000000003</v>
      </c>
      <c r="E402" s="297"/>
      <c r="F402" s="293">
        <f t="shared" si="20"/>
        <v>0</v>
      </c>
      <c r="H402" s="291"/>
    </row>
    <row r="403" spans="1:10" ht="122.25" customHeight="1" x14ac:dyDescent="0.25">
      <c r="A403" s="302" t="s">
        <v>1074</v>
      </c>
      <c r="B403" s="304" t="s">
        <v>684</v>
      </c>
      <c r="C403" s="299" t="s">
        <v>682</v>
      </c>
      <c r="D403" s="462">
        <f>(D390-D402)*1.25</f>
        <v>15.91</v>
      </c>
      <c r="E403" s="297"/>
      <c r="F403" s="293">
        <f t="shared" si="20"/>
        <v>0</v>
      </c>
      <c r="H403" s="291"/>
    </row>
    <row r="404" spans="1:10" s="139" customFormat="1" ht="20.25" customHeight="1" x14ac:dyDescent="0.2">
      <c r="A404" s="239" t="s">
        <v>1059</v>
      </c>
      <c r="B404" s="347" t="s">
        <v>771</v>
      </c>
      <c r="C404" s="536"/>
      <c r="D404" s="523"/>
      <c r="E404" s="349"/>
      <c r="F404" s="470">
        <f>SUM(F389:F403)</f>
        <v>0</v>
      </c>
      <c r="H404" s="346" t="s">
        <v>662</v>
      </c>
      <c r="I404" s="346" t="s">
        <v>663</v>
      </c>
      <c r="J404" s="346" t="s">
        <v>664</v>
      </c>
    </row>
    <row r="405" spans="1:10" s="288" customFormat="1" ht="15" customHeight="1" x14ac:dyDescent="0.25">
      <c r="A405" s="574"/>
      <c r="B405" s="574"/>
      <c r="C405" s="574"/>
      <c r="D405" s="574"/>
      <c r="E405" s="574"/>
      <c r="F405" s="574"/>
      <c r="H405" s="289">
        <v>1.6</v>
      </c>
      <c r="I405" s="290">
        <v>1.6</v>
      </c>
      <c r="J405" s="290">
        <v>1.6</v>
      </c>
    </row>
    <row r="406" spans="1:10" ht="21" customHeight="1" x14ac:dyDescent="0.25">
      <c r="A406" s="301" t="s">
        <v>1075</v>
      </c>
      <c r="B406" s="575" t="s">
        <v>772</v>
      </c>
      <c r="C406" s="575"/>
      <c r="D406" s="575"/>
      <c r="E406" s="575"/>
      <c r="F406" s="575"/>
      <c r="H406" s="291"/>
    </row>
    <row r="407" spans="1:10" s="294" customFormat="1" ht="43.5" customHeight="1" x14ac:dyDescent="0.2">
      <c r="A407" s="302" t="s">
        <v>1076</v>
      </c>
      <c r="B407" s="303" t="s">
        <v>686</v>
      </c>
      <c r="C407" s="292" t="s">
        <v>667</v>
      </c>
      <c r="D407" s="460">
        <v>1</v>
      </c>
      <c r="E407" s="293"/>
      <c r="F407" s="293">
        <f>D407*E407</f>
        <v>0</v>
      </c>
    </row>
    <row r="408" spans="1:10" ht="123" customHeight="1" x14ac:dyDescent="0.25">
      <c r="A408" s="302" t="s">
        <v>1077</v>
      </c>
      <c r="B408" s="295" t="s">
        <v>668</v>
      </c>
      <c r="C408" s="296" t="s">
        <v>669</v>
      </c>
      <c r="D408" s="461">
        <f>(H405+0.2+0.6)*(I405+0.4+0.6*2)*(J405+0.4+0.2)</f>
        <v>16.896000000000001</v>
      </c>
      <c r="E408" s="297"/>
      <c r="F408" s="293">
        <f t="shared" ref="F408:F421" si="21">D408*E408</f>
        <v>0</v>
      </c>
      <c r="H408" s="291"/>
    </row>
    <row r="409" spans="1:10" ht="25.5" x14ac:dyDescent="0.25">
      <c r="A409" s="302" t="s">
        <v>1078</v>
      </c>
      <c r="B409" s="295" t="s">
        <v>670</v>
      </c>
      <c r="C409" s="296" t="s">
        <v>669</v>
      </c>
      <c r="D409" s="461">
        <f>(H405+0.2+0.3)*(I405+0.4+0.6)*0.1</f>
        <v>0.54600000000000015</v>
      </c>
      <c r="E409" s="297"/>
      <c r="F409" s="293">
        <f t="shared" si="21"/>
        <v>0</v>
      </c>
      <c r="H409" s="291"/>
    </row>
    <row r="410" spans="1:10" ht="38.25" x14ac:dyDescent="0.25">
      <c r="A410" s="302" t="s">
        <v>1079</v>
      </c>
      <c r="B410" s="295" t="s">
        <v>671</v>
      </c>
      <c r="C410" s="296" t="s">
        <v>672</v>
      </c>
      <c r="D410" s="461">
        <f>(H405+0.4)*0.2*2+(I405+0.4)*0.2*2</f>
        <v>1.6</v>
      </c>
      <c r="E410" s="297"/>
      <c r="F410" s="293">
        <f t="shared" si="21"/>
        <v>0</v>
      </c>
      <c r="H410" s="291"/>
    </row>
    <row r="411" spans="1:10" ht="62.25" customHeight="1" x14ac:dyDescent="0.25">
      <c r="A411" s="302" t="s">
        <v>1080</v>
      </c>
      <c r="B411" s="295" t="s">
        <v>673</v>
      </c>
      <c r="C411" s="296" t="s">
        <v>669</v>
      </c>
      <c r="D411" s="461">
        <f>(H405+0.2)*(I405+0.4)*0.2</f>
        <v>0.72000000000000008</v>
      </c>
      <c r="E411" s="297"/>
      <c r="F411" s="293">
        <f t="shared" si="21"/>
        <v>0</v>
      </c>
      <c r="H411" s="291"/>
    </row>
    <row r="412" spans="1:10" ht="38.25" x14ac:dyDescent="0.25">
      <c r="A412" s="302" t="s">
        <v>1081</v>
      </c>
      <c r="B412" s="295" t="s">
        <v>674</v>
      </c>
      <c r="C412" s="296" t="s">
        <v>672</v>
      </c>
      <c r="D412" s="461">
        <f>(H405+0.2)*J405*2+(I405+0.4)*J405+H405*J405*2+I405*J405</f>
        <v>16.64</v>
      </c>
      <c r="E412" s="297"/>
      <c r="F412" s="293">
        <f t="shared" si="21"/>
        <v>0</v>
      </c>
      <c r="H412" s="291"/>
    </row>
    <row r="413" spans="1:10" ht="25.5" x14ac:dyDescent="0.25">
      <c r="A413" s="302" t="s">
        <v>1082</v>
      </c>
      <c r="B413" s="295" t="s">
        <v>675</v>
      </c>
      <c r="C413" s="296" t="s">
        <v>672</v>
      </c>
      <c r="D413" s="461">
        <f>H405*I405+(H405+0.2)*0.2*2+(I405+0.4)*0.2</f>
        <v>3.6800000000000006</v>
      </c>
      <c r="E413" s="297"/>
      <c r="F413" s="293">
        <f t="shared" si="21"/>
        <v>0</v>
      </c>
      <c r="H413" s="291"/>
    </row>
    <row r="414" spans="1:10" ht="51" x14ac:dyDescent="0.25">
      <c r="A414" s="302" t="s">
        <v>1083</v>
      </c>
      <c r="B414" s="295" t="s">
        <v>298</v>
      </c>
      <c r="C414" s="296" t="s">
        <v>299</v>
      </c>
      <c r="D414" s="461">
        <f>(D411+D415+D416)*80</f>
        <v>242.56000000000003</v>
      </c>
      <c r="E414" s="297"/>
      <c r="F414" s="293">
        <f t="shared" si="21"/>
        <v>0</v>
      </c>
      <c r="H414" s="291"/>
    </row>
    <row r="415" spans="1:10" ht="25.5" x14ac:dyDescent="0.25">
      <c r="A415" s="302" t="s">
        <v>1084</v>
      </c>
      <c r="B415" s="295" t="s">
        <v>676</v>
      </c>
      <c r="C415" s="296" t="s">
        <v>669</v>
      </c>
      <c r="D415" s="461">
        <f>(H405+0.2)*J405*0.2*2+I405*J405*0.2</f>
        <v>1.6640000000000001</v>
      </c>
      <c r="E415" s="297"/>
      <c r="F415" s="293">
        <f t="shared" si="21"/>
        <v>0</v>
      </c>
      <c r="H415" s="291"/>
    </row>
    <row r="416" spans="1:10" ht="38.25" x14ac:dyDescent="0.25">
      <c r="A416" s="302" t="s">
        <v>1085</v>
      </c>
      <c r="B416" s="295" t="s">
        <v>677</v>
      </c>
      <c r="C416" s="296" t="s">
        <v>669</v>
      </c>
      <c r="D416" s="461">
        <f>(H405+0.2)*(I405+0.4)*0.2-0.6*0.6*0.2</f>
        <v>0.64800000000000013</v>
      </c>
      <c r="E416" s="297"/>
      <c r="F416" s="293">
        <f t="shared" si="21"/>
        <v>0</v>
      </c>
      <c r="H416" s="291"/>
    </row>
    <row r="417" spans="1:10" ht="25.5" x14ac:dyDescent="0.25">
      <c r="A417" s="302" t="s">
        <v>1086</v>
      </c>
      <c r="B417" s="295" t="s">
        <v>678</v>
      </c>
      <c r="C417" s="296" t="s">
        <v>199</v>
      </c>
      <c r="D417" s="461">
        <v>1</v>
      </c>
      <c r="E417" s="297"/>
      <c r="F417" s="293">
        <f t="shared" si="21"/>
        <v>0</v>
      </c>
      <c r="H417" s="291"/>
    </row>
    <row r="418" spans="1:10" x14ac:dyDescent="0.25">
      <c r="A418" s="302" t="s">
        <v>1087</v>
      </c>
      <c r="B418" s="295" t="s">
        <v>679</v>
      </c>
      <c r="C418" s="296" t="s">
        <v>297</v>
      </c>
      <c r="D418" s="461">
        <v>1</v>
      </c>
      <c r="E418" s="297"/>
      <c r="F418" s="293">
        <f t="shared" si="21"/>
        <v>0</v>
      </c>
      <c r="H418" s="291"/>
    </row>
    <row r="419" spans="1:10" ht="38.25" x14ac:dyDescent="0.25">
      <c r="A419" s="302" t="s">
        <v>1088</v>
      </c>
      <c r="B419" s="298" t="s">
        <v>680</v>
      </c>
      <c r="C419" s="299" t="s">
        <v>199</v>
      </c>
      <c r="D419" s="462">
        <v>1</v>
      </c>
      <c r="E419" s="297"/>
      <c r="F419" s="293">
        <f t="shared" si="21"/>
        <v>0</v>
      </c>
      <c r="H419" s="291"/>
    </row>
    <row r="420" spans="1:10" ht="71.25" customHeight="1" x14ac:dyDescent="0.25">
      <c r="A420" s="302" t="s">
        <v>1089</v>
      </c>
      <c r="B420" s="298" t="s">
        <v>681</v>
      </c>
      <c r="C420" s="299" t="s">
        <v>682</v>
      </c>
      <c r="D420" s="462">
        <f>(D408-D409)-(J405+0.4)*(H405+0.4)*(I405+0.4)</f>
        <v>8.3500000000000014</v>
      </c>
      <c r="E420" s="297"/>
      <c r="F420" s="293">
        <f t="shared" si="21"/>
        <v>0</v>
      </c>
      <c r="H420" s="291"/>
    </row>
    <row r="421" spans="1:10" ht="122.25" customHeight="1" x14ac:dyDescent="0.25">
      <c r="A421" s="302" t="s">
        <v>1090</v>
      </c>
      <c r="B421" s="304" t="s">
        <v>684</v>
      </c>
      <c r="C421" s="299" t="s">
        <v>682</v>
      </c>
      <c r="D421" s="462">
        <f>(D408-D420)*1.25</f>
        <v>10.682499999999999</v>
      </c>
      <c r="E421" s="297"/>
      <c r="F421" s="293">
        <f t="shared" si="21"/>
        <v>0</v>
      </c>
      <c r="H421" s="291"/>
    </row>
    <row r="422" spans="1:10" s="139" customFormat="1" ht="20.25" customHeight="1" x14ac:dyDescent="0.2">
      <c r="A422" s="239" t="s">
        <v>1075</v>
      </c>
      <c r="B422" s="347" t="s">
        <v>773</v>
      </c>
      <c r="C422" s="536"/>
      <c r="D422" s="523"/>
      <c r="E422" s="349"/>
      <c r="F422" s="470">
        <f>SUM(F407:F421)</f>
        <v>0</v>
      </c>
      <c r="H422" s="346" t="s">
        <v>662</v>
      </c>
      <c r="I422" s="346" t="s">
        <v>663</v>
      </c>
      <c r="J422" s="346" t="s">
        <v>664</v>
      </c>
    </row>
    <row r="423" spans="1:10" s="288" customFormat="1" ht="15" customHeight="1" x14ac:dyDescent="0.25">
      <c r="A423" s="574"/>
      <c r="B423" s="574"/>
      <c r="C423" s="574"/>
      <c r="D423" s="574"/>
      <c r="E423" s="574"/>
      <c r="F423" s="574"/>
      <c r="H423" s="289">
        <v>1.6</v>
      </c>
      <c r="I423" s="290">
        <v>1</v>
      </c>
      <c r="J423" s="290">
        <v>1.6</v>
      </c>
    </row>
    <row r="424" spans="1:10" ht="20.25" customHeight="1" x14ac:dyDescent="0.25">
      <c r="A424" s="301" t="s">
        <v>1091</v>
      </c>
      <c r="B424" s="575" t="s">
        <v>774</v>
      </c>
      <c r="C424" s="575"/>
      <c r="D424" s="575"/>
      <c r="E424" s="575"/>
      <c r="F424" s="575"/>
      <c r="H424" s="291"/>
    </row>
    <row r="425" spans="1:10" s="294" customFormat="1" ht="43.5" customHeight="1" x14ac:dyDescent="0.2">
      <c r="A425" s="302" t="s">
        <v>1092</v>
      </c>
      <c r="B425" s="303" t="s">
        <v>666</v>
      </c>
      <c r="C425" s="292" t="s">
        <v>667</v>
      </c>
      <c r="D425" s="460">
        <v>1</v>
      </c>
      <c r="E425" s="293"/>
      <c r="F425" s="293">
        <f>D425*E425</f>
        <v>0</v>
      </c>
    </row>
    <row r="426" spans="1:10" ht="123" customHeight="1" x14ac:dyDescent="0.25">
      <c r="A426" s="302" t="s">
        <v>1093</v>
      </c>
      <c r="B426" s="295" t="s">
        <v>668</v>
      </c>
      <c r="C426" s="296" t="s">
        <v>669</v>
      </c>
      <c r="D426" s="461">
        <f>(H423+0.2+0.6)*(I423+0.4+0.6*2)*(J423+0.4+0.2)</f>
        <v>13.728</v>
      </c>
      <c r="E426" s="297"/>
      <c r="F426" s="293">
        <f t="shared" ref="F426:F439" si="22">D426*E426</f>
        <v>0</v>
      </c>
      <c r="H426" s="291"/>
    </row>
    <row r="427" spans="1:10" ht="25.5" x14ac:dyDescent="0.25">
      <c r="A427" s="302" t="s">
        <v>1094</v>
      </c>
      <c r="B427" s="295" t="s">
        <v>670</v>
      </c>
      <c r="C427" s="296" t="s">
        <v>669</v>
      </c>
      <c r="D427" s="461">
        <f>(H423+0.2+0.3)*(I423+0.4+0.6)*0.1</f>
        <v>0.42000000000000004</v>
      </c>
      <c r="E427" s="297"/>
      <c r="F427" s="293">
        <f t="shared" si="22"/>
        <v>0</v>
      </c>
      <c r="H427" s="291"/>
    </row>
    <row r="428" spans="1:10" ht="38.25" x14ac:dyDescent="0.25">
      <c r="A428" s="302" t="s">
        <v>1095</v>
      </c>
      <c r="B428" s="295" t="s">
        <v>671</v>
      </c>
      <c r="C428" s="296" t="s">
        <v>672</v>
      </c>
      <c r="D428" s="461">
        <f>(H423+0.4)*0.2*2+(I423+0.4)*0.2*2</f>
        <v>1.3599999999999999</v>
      </c>
      <c r="E428" s="297"/>
      <c r="F428" s="293">
        <f t="shared" si="22"/>
        <v>0</v>
      </c>
      <c r="H428" s="291"/>
    </row>
    <row r="429" spans="1:10" ht="62.25" customHeight="1" x14ac:dyDescent="0.25">
      <c r="A429" s="302" t="s">
        <v>1096</v>
      </c>
      <c r="B429" s="295" t="s">
        <v>673</v>
      </c>
      <c r="C429" s="296" t="s">
        <v>669</v>
      </c>
      <c r="D429" s="461">
        <f>(H423+0.2)*(I423+0.4)*0.2</f>
        <v>0.504</v>
      </c>
      <c r="E429" s="297"/>
      <c r="F429" s="293">
        <f t="shared" si="22"/>
        <v>0</v>
      </c>
      <c r="H429" s="291"/>
    </row>
    <row r="430" spans="1:10" ht="38.25" x14ac:dyDescent="0.25">
      <c r="A430" s="302" t="s">
        <v>1097</v>
      </c>
      <c r="B430" s="295" t="s">
        <v>674</v>
      </c>
      <c r="C430" s="296" t="s">
        <v>672</v>
      </c>
      <c r="D430" s="461">
        <f>(H423+0.2)*J423*2+(I423+0.4)*J423+H423*J423*2+I423*J423</f>
        <v>14.72</v>
      </c>
      <c r="E430" s="297"/>
      <c r="F430" s="293">
        <f t="shared" si="22"/>
        <v>0</v>
      </c>
      <c r="H430" s="291"/>
    </row>
    <row r="431" spans="1:10" ht="25.5" x14ac:dyDescent="0.25">
      <c r="A431" s="302" t="s">
        <v>1098</v>
      </c>
      <c r="B431" s="295" t="s">
        <v>675</v>
      </c>
      <c r="C431" s="296" t="s">
        <v>672</v>
      </c>
      <c r="D431" s="461">
        <f>H423*I423+(H423+0.2)*0.2*2+(I423+0.4)*0.2</f>
        <v>2.6</v>
      </c>
      <c r="E431" s="297"/>
      <c r="F431" s="293">
        <f t="shared" si="22"/>
        <v>0</v>
      </c>
      <c r="H431" s="291"/>
    </row>
    <row r="432" spans="1:10" ht="51" x14ac:dyDescent="0.25">
      <c r="A432" s="302" t="s">
        <v>1099</v>
      </c>
      <c r="B432" s="295" t="s">
        <v>298</v>
      </c>
      <c r="C432" s="296" t="s">
        <v>299</v>
      </c>
      <c r="D432" s="461">
        <f>(D429+D433+D434)*80</f>
        <v>192.64000000000004</v>
      </c>
      <c r="E432" s="297"/>
      <c r="F432" s="293">
        <f t="shared" si="22"/>
        <v>0</v>
      </c>
      <c r="H432" s="291"/>
    </row>
    <row r="433" spans="1:10" ht="25.5" x14ac:dyDescent="0.25">
      <c r="A433" s="302" t="s">
        <v>1100</v>
      </c>
      <c r="B433" s="295" t="s">
        <v>676</v>
      </c>
      <c r="C433" s="296" t="s">
        <v>669</v>
      </c>
      <c r="D433" s="461">
        <f>(H423+0.2)*J423*0.2*2+I423*J423*0.2</f>
        <v>1.4720000000000002</v>
      </c>
      <c r="E433" s="297"/>
      <c r="F433" s="293">
        <f t="shared" si="22"/>
        <v>0</v>
      </c>
      <c r="H433" s="291"/>
    </row>
    <row r="434" spans="1:10" ht="38.25" x14ac:dyDescent="0.25">
      <c r="A434" s="302" t="s">
        <v>1101</v>
      </c>
      <c r="B434" s="295" t="s">
        <v>677</v>
      </c>
      <c r="C434" s="296" t="s">
        <v>669</v>
      </c>
      <c r="D434" s="461">
        <f>(H423+0.2)*(I423+0.4)*0.2-0.6*0.6*0.2</f>
        <v>0.432</v>
      </c>
      <c r="E434" s="297"/>
      <c r="F434" s="293">
        <f t="shared" si="22"/>
        <v>0</v>
      </c>
      <c r="H434" s="291"/>
    </row>
    <row r="435" spans="1:10" ht="25.5" x14ac:dyDescent="0.25">
      <c r="A435" s="302" t="s">
        <v>1102</v>
      </c>
      <c r="B435" s="295" t="s">
        <v>678</v>
      </c>
      <c r="C435" s="296" t="s">
        <v>199</v>
      </c>
      <c r="D435" s="461">
        <v>1</v>
      </c>
      <c r="E435" s="297"/>
      <c r="F435" s="293">
        <f t="shared" si="22"/>
        <v>0</v>
      </c>
      <c r="H435" s="291"/>
    </row>
    <row r="436" spans="1:10" x14ac:dyDescent="0.25">
      <c r="A436" s="302" t="s">
        <v>1103</v>
      </c>
      <c r="B436" s="295" t="s">
        <v>679</v>
      </c>
      <c r="C436" s="296" t="s">
        <v>297</v>
      </c>
      <c r="D436" s="461">
        <v>1</v>
      </c>
      <c r="E436" s="297"/>
      <c r="F436" s="293">
        <f t="shared" si="22"/>
        <v>0</v>
      </c>
      <c r="H436" s="291"/>
    </row>
    <row r="437" spans="1:10" ht="38.25" x14ac:dyDescent="0.25">
      <c r="A437" s="302" t="s">
        <v>1104</v>
      </c>
      <c r="B437" s="298" t="s">
        <v>680</v>
      </c>
      <c r="C437" s="299" t="s">
        <v>199</v>
      </c>
      <c r="D437" s="462">
        <v>1</v>
      </c>
      <c r="E437" s="297"/>
      <c r="F437" s="293">
        <f t="shared" si="22"/>
        <v>0</v>
      </c>
      <c r="H437" s="291"/>
    </row>
    <row r="438" spans="1:10" ht="71.25" customHeight="1" x14ac:dyDescent="0.25">
      <c r="A438" s="302" t="s">
        <v>1105</v>
      </c>
      <c r="B438" s="298" t="s">
        <v>681</v>
      </c>
      <c r="C438" s="299" t="s">
        <v>682</v>
      </c>
      <c r="D438" s="462">
        <f>(D426-D427)-(J423+0.4)*(H423+0.4)*(I423+0.4)</f>
        <v>7.7080000000000002</v>
      </c>
      <c r="E438" s="297"/>
      <c r="F438" s="293">
        <f t="shared" si="22"/>
        <v>0</v>
      </c>
      <c r="H438" s="291"/>
    </row>
    <row r="439" spans="1:10" ht="122.25" customHeight="1" x14ac:dyDescent="0.25">
      <c r="A439" s="302" t="s">
        <v>1106</v>
      </c>
      <c r="B439" s="304" t="s">
        <v>684</v>
      </c>
      <c r="C439" s="299" t="s">
        <v>682</v>
      </c>
      <c r="D439" s="462">
        <f>(D426-D438)*1.25</f>
        <v>7.5249999999999995</v>
      </c>
      <c r="E439" s="297"/>
      <c r="F439" s="293">
        <f t="shared" si="22"/>
        <v>0</v>
      </c>
      <c r="H439" s="291"/>
    </row>
    <row r="440" spans="1:10" s="139" customFormat="1" ht="20.25" customHeight="1" x14ac:dyDescent="0.2">
      <c r="A440" s="239" t="s">
        <v>1091</v>
      </c>
      <c r="B440" s="347" t="s">
        <v>775</v>
      </c>
      <c r="C440" s="536"/>
      <c r="D440" s="523"/>
      <c r="E440" s="349"/>
      <c r="F440" s="470">
        <f>SUM(F425:F439)</f>
        <v>0</v>
      </c>
      <c r="H440" s="346" t="s">
        <v>662</v>
      </c>
      <c r="I440" s="346" t="s">
        <v>663</v>
      </c>
      <c r="J440" s="346" t="s">
        <v>664</v>
      </c>
    </row>
    <row r="441" spans="1:10" s="288" customFormat="1" ht="15" customHeight="1" x14ac:dyDescent="0.25">
      <c r="A441" s="574"/>
      <c r="B441" s="574"/>
      <c r="C441" s="574"/>
      <c r="D441" s="574"/>
      <c r="E441" s="574"/>
      <c r="F441" s="574"/>
      <c r="H441" s="289">
        <v>2.4</v>
      </c>
      <c r="I441" s="290">
        <v>2</v>
      </c>
      <c r="J441" s="290">
        <v>1.6</v>
      </c>
    </row>
    <row r="442" spans="1:10" ht="20.25" customHeight="1" x14ac:dyDescent="0.25">
      <c r="A442" s="301" t="s">
        <v>1107</v>
      </c>
      <c r="B442" s="575" t="s">
        <v>776</v>
      </c>
      <c r="C442" s="575"/>
      <c r="D442" s="575"/>
      <c r="E442" s="575"/>
      <c r="F442" s="575"/>
      <c r="H442" s="291"/>
    </row>
    <row r="443" spans="1:10" s="294" customFormat="1" ht="43.5" customHeight="1" x14ac:dyDescent="0.2">
      <c r="A443" s="302" t="s">
        <v>1108</v>
      </c>
      <c r="B443" s="303" t="s">
        <v>666</v>
      </c>
      <c r="C443" s="292" t="s">
        <v>667</v>
      </c>
      <c r="D443" s="460">
        <v>1</v>
      </c>
      <c r="E443" s="293"/>
      <c r="F443" s="293">
        <f>D443*E443</f>
        <v>0</v>
      </c>
    </row>
    <row r="444" spans="1:10" ht="123" customHeight="1" x14ac:dyDescent="0.25">
      <c r="A444" s="302" t="s">
        <v>1109</v>
      </c>
      <c r="B444" s="295" t="s">
        <v>668</v>
      </c>
      <c r="C444" s="296" t="s">
        <v>669</v>
      </c>
      <c r="D444" s="461">
        <f>(H441+0.2+0.6)*(I441+0.4+0.6*2)*(J441+0.4+0.2)</f>
        <v>25.344000000000001</v>
      </c>
      <c r="E444" s="297"/>
      <c r="F444" s="293">
        <f t="shared" ref="F444:F457" si="23">D444*E444</f>
        <v>0</v>
      </c>
      <c r="H444" s="291"/>
    </row>
    <row r="445" spans="1:10" ht="25.5" x14ac:dyDescent="0.25">
      <c r="A445" s="302" t="s">
        <v>1110</v>
      </c>
      <c r="B445" s="295" t="s">
        <v>670</v>
      </c>
      <c r="C445" s="296" t="s">
        <v>669</v>
      </c>
      <c r="D445" s="461">
        <f>(H441+0.2+0.3)*(I441+0.4+0.6)*0.1</f>
        <v>0.87</v>
      </c>
      <c r="E445" s="297"/>
      <c r="F445" s="293">
        <f t="shared" si="23"/>
        <v>0</v>
      </c>
      <c r="H445" s="291"/>
    </row>
    <row r="446" spans="1:10" ht="38.25" x14ac:dyDescent="0.25">
      <c r="A446" s="302" t="s">
        <v>1111</v>
      </c>
      <c r="B446" s="295" t="s">
        <v>671</v>
      </c>
      <c r="C446" s="296" t="s">
        <v>672</v>
      </c>
      <c r="D446" s="461">
        <f>(H441+0.4)*0.2*2+(I441+0.4)*0.2*2</f>
        <v>2.08</v>
      </c>
      <c r="E446" s="297"/>
      <c r="F446" s="293">
        <f t="shared" si="23"/>
        <v>0</v>
      </c>
      <c r="H446" s="291"/>
    </row>
    <row r="447" spans="1:10" ht="62.25" customHeight="1" x14ac:dyDescent="0.25">
      <c r="A447" s="302" t="s">
        <v>1112</v>
      </c>
      <c r="B447" s="295" t="s">
        <v>673</v>
      </c>
      <c r="C447" s="296" t="s">
        <v>669</v>
      </c>
      <c r="D447" s="461">
        <f>(H441+0.2)*(I441+0.4)*0.2</f>
        <v>1.2480000000000002</v>
      </c>
      <c r="E447" s="297"/>
      <c r="F447" s="293">
        <f t="shared" si="23"/>
        <v>0</v>
      </c>
      <c r="H447" s="291"/>
    </row>
    <row r="448" spans="1:10" ht="38.25" x14ac:dyDescent="0.25">
      <c r="A448" s="302" t="s">
        <v>1113</v>
      </c>
      <c r="B448" s="295" t="s">
        <v>674</v>
      </c>
      <c r="C448" s="296" t="s">
        <v>672</v>
      </c>
      <c r="D448" s="461">
        <f>(H441+0.2)*J441*2+(I441+0.4)*J441+H441*J441*2+I441*J441</f>
        <v>23.04</v>
      </c>
      <c r="E448" s="297"/>
      <c r="F448" s="293">
        <f t="shared" si="23"/>
        <v>0</v>
      </c>
      <c r="H448" s="291"/>
    </row>
    <row r="449" spans="1:10" ht="25.5" x14ac:dyDescent="0.25">
      <c r="A449" s="302" t="s">
        <v>1114</v>
      </c>
      <c r="B449" s="295" t="s">
        <v>675</v>
      </c>
      <c r="C449" s="296" t="s">
        <v>672</v>
      </c>
      <c r="D449" s="461">
        <f>H441*I441+(H441+0.2)*0.2*2+(I441+0.4)*0.2</f>
        <v>6.32</v>
      </c>
      <c r="E449" s="297"/>
      <c r="F449" s="293">
        <f t="shared" si="23"/>
        <v>0</v>
      </c>
      <c r="H449" s="291"/>
    </row>
    <row r="450" spans="1:10" ht="51" x14ac:dyDescent="0.25">
      <c r="A450" s="302" t="s">
        <v>1115</v>
      </c>
      <c r="B450" s="295" t="s">
        <v>298</v>
      </c>
      <c r="C450" s="296" t="s">
        <v>299</v>
      </c>
      <c r="D450" s="461">
        <f>(D447+D451+D452)*80</f>
        <v>378.24000000000007</v>
      </c>
      <c r="E450" s="297"/>
      <c r="F450" s="293">
        <f t="shared" si="23"/>
        <v>0</v>
      </c>
      <c r="H450" s="291"/>
    </row>
    <row r="451" spans="1:10" ht="25.5" x14ac:dyDescent="0.25">
      <c r="A451" s="302" t="s">
        <v>1116</v>
      </c>
      <c r="B451" s="295" t="s">
        <v>676</v>
      </c>
      <c r="C451" s="296" t="s">
        <v>669</v>
      </c>
      <c r="D451" s="461">
        <f>(H441+0.2)*J441*0.2*2+I441*J441*0.2</f>
        <v>2.3040000000000003</v>
      </c>
      <c r="E451" s="297"/>
      <c r="F451" s="293">
        <f t="shared" si="23"/>
        <v>0</v>
      </c>
      <c r="H451" s="291"/>
    </row>
    <row r="452" spans="1:10" ht="38.25" x14ac:dyDescent="0.25">
      <c r="A452" s="302" t="s">
        <v>1117</v>
      </c>
      <c r="B452" s="295" t="s">
        <v>677</v>
      </c>
      <c r="C452" s="296" t="s">
        <v>669</v>
      </c>
      <c r="D452" s="461">
        <f>(H441+0.2)*(I441+0.4)*0.2-0.6*0.6*0.2</f>
        <v>1.1760000000000002</v>
      </c>
      <c r="E452" s="297"/>
      <c r="F452" s="293">
        <f t="shared" si="23"/>
        <v>0</v>
      </c>
      <c r="H452" s="291"/>
    </row>
    <row r="453" spans="1:10" ht="25.5" x14ac:dyDescent="0.25">
      <c r="A453" s="302" t="s">
        <v>1118</v>
      </c>
      <c r="B453" s="295" t="s">
        <v>678</v>
      </c>
      <c r="C453" s="296" t="s">
        <v>199</v>
      </c>
      <c r="D453" s="461">
        <v>1</v>
      </c>
      <c r="E453" s="297"/>
      <c r="F453" s="293">
        <f t="shared" si="23"/>
        <v>0</v>
      </c>
      <c r="H453" s="291"/>
    </row>
    <row r="454" spans="1:10" x14ac:dyDescent="0.25">
      <c r="A454" s="302" t="s">
        <v>1119</v>
      </c>
      <c r="B454" s="295" t="s">
        <v>679</v>
      </c>
      <c r="C454" s="296" t="s">
        <v>297</v>
      </c>
      <c r="D454" s="461">
        <v>1</v>
      </c>
      <c r="E454" s="297"/>
      <c r="F454" s="293">
        <f t="shared" si="23"/>
        <v>0</v>
      </c>
      <c r="H454" s="291"/>
    </row>
    <row r="455" spans="1:10" ht="38.25" x14ac:dyDescent="0.25">
      <c r="A455" s="302" t="s">
        <v>1120</v>
      </c>
      <c r="B455" s="298" t="s">
        <v>680</v>
      </c>
      <c r="C455" s="299" t="s">
        <v>199</v>
      </c>
      <c r="D455" s="462">
        <v>1</v>
      </c>
      <c r="E455" s="297"/>
      <c r="F455" s="293">
        <f t="shared" si="23"/>
        <v>0</v>
      </c>
      <c r="H455" s="291"/>
    </row>
    <row r="456" spans="1:10" ht="71.25" customHeight="1" x14ac:dyDescent="0.25">
      <c r="A456" s="302" t="s">
        <v>1121</v>
      </c>
      <c r="B456" s="298" t="s">
        <v>681</v>
      </c>
      <c r="C456" s="299" t="s">
        <v>682</v>
      </c>
      <c r="D456" s="462">
        <f>(D444-D445)-(J441+0.4)*(H441+0.4)*(I441+0.4)</f>
        <v>11.034000000000001</v>
      </c>
      <c r="E456" s="297"/>
      <c r="F456" s="293">
        <f t="shared" si="23"/>
        <v>0</v>
      </c>
      <c r="H456" s="291"/>
    </row>
    <row r="457" spans="1:10" ht="122.25" customHeight="1" x14ac:dyDescent="0.25">
      <c r="A457" s="302" t="s">
        <v>1122</v>
      </c>
      <c r="B457" s="304" t="s">
        <v>684</v>
      </c>
      <c r="C457" s="299" t="s">
        <v>682</v>
      </c>
      <c r="D457" s="462">
        <f>(D444-D456)*1.25</f>
        <v>17.887499999999999</v>
      </c>
      <c r="E457" s="297"/>
      <c r="F457" s="293">
        <f t="shared" si="23"/>
        <v>0</v>
      </c>
      <c r="H457" s="291"/>
    </row>
    <row r="458" spans="1:10" s="139" customFormat="1" ht="20.25" customHeight="1" x14ac:dyDescent="0.2">
      <c r="A458" s="239" t="s">
        <v>1107</v>
      </c>
      <c r="B458" s="347" t="s">
        <v>777</v>
      </c>
      <c r="C458" s="536"/>
      <c r="D458" s="523"/>
      <c r="E458" s="349"/>
      <c r="F458" s="470">
        <f>SUM(F443:F457)</f>
        <v>0</v>
      </c>
      <c r="H458" s="346" t="s">
        <v>662</v>
      </c>
      <c r="I458" s="346" t="s">
        <v>663</v>
      </c>
      <c r="J458" s="346" t="s">
        <v>664</v>
      </c>
    </row>
    <row r="459" spans="1:10" s="288" customFormat="1" ht="15" customHeight="1" x14ac:dyDescent="0.25">
      <c r="A459" s="574"/>
      <c r="B459" s="574"/>
      <c r="C459" s="574"/>
      <c r="D459" s="574"/>
      <c r="E459" s="574"/>
      <c r="F459" s="574"/>
      <c r="H459" s="289">
        <v>2.4</v>
      </c>
      <c r="I459" s="290">
        <v>2.7</v>
      </c>
      <c r="J459" s="290">
        <v>1.6</v>
      </c>
    </row>
    <row r="460" spans="1:10" ht="17.25" customHeight="1" x14ac:dyDescent="0.25">
      <c r="A460" s="301" t="s">
        <v>1123</v>
      </c>
      <c r="B460" s="575" t="s">
        <v>1506</v>
      </c>
      <c r="C460" s="575"/>
      <c r="D460" s="575"/>
      <c r="E460" s="575"/>
      <c r="F460" s="575"/>
      <c r="H460" s="291"/>
    </row>
    <row r="461" spans="1:10" s="294" customFormat="1" ht="12.75" x14ac:dyDescent="0.2">
      <c r="A461" s="302" t="s">
        <v>1124</v>
      </c>
      <c r="B461" s="303" t="s">
        <v>665</v>
      </c>
      <c r="C461" s="292" t="s">
        <v>35</v>
      </c>
      <c r="D461" s="460">
        <v>11.04</v>
      </c>
      <c r="E461" s="293"/>
      <c r="F461" s="293">
        <f>D461*E461</f>
        <v>0</v>
      </c>
    </row>
    <row r="462" spans="1:10" s="294" customFormat="1" ht="43.5" customHeight="1" x14ac:dyDescent="0.2">
      <c r="A462" s="302" t="s">
        <v>1125</v>
      </c>
      <c r="B462" s="303" t="s">
        <v>666</v>
      </c>
      <c r="C462" s="292" t="s">
        <v>667</v>
      </c>
      <c r="D462" s="460">
        <v>1</v>
      </c>
      <c r="E462" s="293"/>
      <c r="F462" s="293">
        <f>D462*E462</f>
        <v>0</v>
      </c>
    </row>
    <row r="463" spans="1:10" ht="123" customHeight="1" x14ac:dyDescent="0.25">
      <c r="A463" s="302" t="s">
        <v>1126</v>
      </c>
      <c r="B463" s="295" t="s">
        <v>668</v>
      </c>
      <c r="C463" s="296" t="s">
        <v>669</v>
      </c>
      <c r="D463" s="461">
        <f>(H459+0.2+0.6)*(I459+0.4+0.6*2)*(J459+0.4+0.2)</f>
        <v>30.272000000000002</v>
      </c>
      <c r="E463" s="297"/>
      <c r="F463" s="293">
        <f t="shared" ref="F463:F477" si="24">D463*E463</f>
        <v>0</v>
      </c>
      <c r="H463" s="291"/>
    </row>
    <row r="464" spans="1:10" ht="25.5" x14ac:dyDescent="0.25">
      <c r="A464" s="302" t="s">
        <v>1127</v>
      </c>
      <c r="B464" s="295" t="s">
        <v>670</v>
      </c>
      <c r="C464" s="296" t="s">
        <v>669</v>
      </c>
      <c r="D464" s="461">
        <f>(H459+0.2+0.3)*(I459+0.4+0.6)*0.1</f>
        <v>1.0730000000000002</v>
      </c>
      <c r="E464" s="297"/>
      <c r="F464" s="293">
        <f t="shared" si="24"/>
        <v>0</v>
      </c>
      <c r="H464" s="291"/>
    </row>
    <row r="465" spans="1:10" ht="38.25" x14ac:dyDescent="0.25">
      <c r="A465" s="302" t="s">
        <v>1128</v>
      </c>
      <c r="B465" s="295" t="s">
        <v>671</v>
      </c>
      <c r="C465" s="296" t="s">
        <v>672</v>
      </c>
      <c r="D465" s="461">
        <f>(H459+0.4)*0.2*2+(I459+0.4)*0.2*2</f>
        <v>2.3600000000000003</v>
      </c>
      <c r="E465" s="297"/>
      <c r="F465" s="293">
        <f t="shared" si="24"/>
        <v>0</v>
      </c>
      <c r="H465" s="291"/>
    </row>
    <row r="466" spans="1:10" ht="62.25" customHeight="1" x14ac:dyDescent="0.25">
      <c r="A466" s="302" t="s">
        <v>1129</v>
      </c>
      <c r="B466" s="295" t="s">
        <v>673</v>
      </c>
      <c r="C466" s="296" t="s">
        <v>669</v>
      </c>
      <c r="D466" s="461">
        <f>(H459+0.2)*(I459+0.4)*0.2</f>
        <v>1.6120000000000001</v>
      </c>
      <c r="E466" s="297"/>
      <c r="F466" s="293">
        <f t="shared" si="24"/>
        <v>0</v>
      </c>
      <c r="H466" s="291"/>
    </row>
    <row r="467" spans="1:10" ht="38.25" x14ac:dyDescent="0.25">
      <c r="A467" s="302" t="s">
        <v>1130</v>
      </c>
      <c r="B467" s="295" t="s">
        <v>674</v>
      </c>
      <c r="C467" s="296" t="s">
        <v>672</v>
      </c>
      <c r="D467" s="461">
        <f>(H459+0.2)*J459*2+(I459+0.4)*J459+H459*J459*2+I459*J459</f>
        <v>25.28</v>
      </c>
      <c r="E467" s="297"/>
      <c r="F467" s="293">
        <f t="shared" si="24"/>
        <v>0</v>
      </c>
      <c r="H467" s="291"/>
    </row>
    <row r="468" spans="1:10" ht="25.5" x14ac:dyDescent="0.25">
      <c r="A468" s="302" t="s">
        <v>1131</v>
      </c>
      <c r="B468" s="295" t="s">
        <v>675</v>
      </c>
      <c r="C468" s="296" t="s">
        <v>672</v>
      </c>
      <c r="D468" s="461">
        <f>H459*I459+(H459+0.2)*0.2*2+(I459+0.4)*0.2</f>
        <v>8.14</v>
      </c>
      <c r="E468" s="297"/>
      <c r="F468" s="293">
        <f t="shared" si="24"/>
        <v>0</v>
      </c>
      <c r="H468" s="291"/>
    </row>
    <row r="469" spans="1:10" ht="51" x14ac:dyDescent="0.25">
      <c r="A469" s="302" t="s">
        <v>1132</v>
      </c>
      <c r="B469" s="295" t="s">
        <v>298</v>
      </c>
      <c r="C469" s="296" t="s">
        <v>299</v>
      </c>
      <c r="D469" s="461">
        <f>(D466+D470+D471)*80</f>
        <v>454.40000000000003</v>
      </c>
      <c r="E469" s="297"/>
      <c r="F469" s="293">
        <f t="shared" si="24"/>
        <v>0</v>
      </c>
      <c r="H469" s="291"/>
    </row>
    <row r="470" spans="1:10" ht="25.5" x14ac:dyDescent="0.25">
      <c r="A470" s="302" t="s">
        <v>1133</v>
      </c>
      <c r="B470" s="295" t="s">
        <v>676</v>
      </c>
      <c r="C470" s="296" t="s">
        <v>669</v>
      </c>
      <c r="D470" s="461">
        <f>(H459+0.2)*J459*0.2*2+I459*J459*0.2</f>
        <v>2.5280000000000005</v>
      </c>
      <c r="E470" s="297"/>
      <c r="F470" s="293">
        <f t="shared" si="24"/>
        <v>0</v>
      </c>
      <c r="H470" s="291"/>
    </row>
    <row r="471" spans="1:10" ht="38.25" x14ac:dyDescent="0.25">
      <c r="A471" s="302" t="s">
        <v>1134</v>
      </c>
      <c r="B471" s="295" t="s">
        <v>677</v>
      </c>
      <c r="C471" s="296" t="s">
        <v>669</v>
      </c>
      <c r="D471" s="461">
        <f>(H459+0.2)*(I459+0.4)*0.2-0.6*0.6*0.2</f>
        <v>1.54</v>
      </c>
      <c r="E471" s="297"/>
      <c r="F471" s="293">
        <f t="shared" si="24"/>
        <v>0</v>
      </c>
      <c r="H471" s="291"/>
    </row>
    <row r="472" spans="1:10" ht="25.5" x14ac:dyDescent="0.25">
      <c r="A472" s="302" t="s">
        <v>1135</v>
      </c>
      <c r="B472" s="295" t="s">
        <v>678</v>
      </c>
      <c r="C472" s="296" t="s">
        <v>199</v>
      </c>
      <c r="D472" s="461">
        <v>1</v>
      </c>
      <c r="E472" s="297"/>
      <c r="F472" s="293">
        <f t="shared" si="24"/>
        <v>0</v>
      </c>
      <c r="H472" s="291"/>
    </row>
    <row r="473" spans="1:10" x14ac:dyDescent="0.25">
      <c r="A473" s="302" t="s">
        <v>1136</v>
      </c>
      <c r="B473" s="295" t="s">
        <v>679</v>
      </c>
      <c r="C473" s="296" t="s">
        <v>297</v>
      </c>
      <c r="D473" s="461">
        <v>1</v>
      </c>
      <c r="E473" s="297"/>
      <c r="F473" s="293">
        <f t="shared" si="24"/>
        <v>0</v>
      </c>
      <c r="H473" s="291"/>
    </row>
    <row r="474" spans="1:10" ht="38.25" x14ac:dyDescent="0.25">
      <c r="A474" s="302" t="s">
        <v>1137</v>
      </c>
      <c r="B474" s="298" t="s">
        <v>680</v>
      </c>
      <c r="C474" s="299" t="s">
        <v>199</v>
      </c>
      <c r="D474" s="462">
        <v>1</v>
      </c>
      <c r="E474" s="297"/>
      <c r="F474" s="293">
        <f t="shared" si="24"/>
        <v>0</v>
      </c>
      <c r="H474" s="291"/>
    </row>
    <row r="475" spans="1:10" ht="71.25" customHeight="1" x14ac:dyDescent="0.25">
      <c r="A475" s="302" t="s">
        <v>1138</v>
      </c>
      <c r="B475" s="298" t="s">
        <v>681</v>
      </c>
      <c r="C475" s="299" t="s">
        <v>682</v>
      </c>
      <c r="D475" s="462">
        <f>(D463-D464)-(J459+0.4)*(H459+0.4)*(I459+0.4)</f>
        <v>11.839000000000002</v>
      </c>
      <c r="E475" s="297"/>
      <c r="F475" s="293">
        <f t="shared" si="24"/>
        <v>0</v>
      </c>
      <c r="H475" s="291"/>
    </row>
    <row r="476" spans="1:10" s="294" customFormat="1" ht="38.25" x14ac:dyDescent="0.2">
      <c r="A476" s="302" t="s">
        <v>1139</v>
      </c>
      <c r="B476" s="300" t="s">
        <v>683</v>
      </c>
      <c r="C476" s="292" t="s">
        <v>672</v>
      </c>
      <c r="D476" s="460">
        <v>11.04</v>
      </c>
      <c r="E476" s="293"/>
      <c r="F476" s="293">
        <f t="shared" si="24"/>
        <v>0</v>
      </c>
    </row>
    <row r="477" spans="1:10" ht="122.25" customHeight="1" x14ac:dyDescent="0.25">
      <c r="A477" s="302" t="s">
        <v>1140</v>
      </c>
      <c r="B477" s="304" t="s">
        <v>684</v>
      </c>
      <c r="C477" s="299" t="s">
        <v>682</v>
      </c>
      <c r="D477" s="462">
        <f>(D463-D475)*1.25</f>
        <v>23.041249999999998</v>
      </c>
      <c r="E477" s="297"/>
      <c r="F477" s="293">
        <f t="shared" si="24"/>
        <v>0</v>
      </c>
      <c r="H477" s="291"/>
    </row>
    <row r="478" spans="1:10" s="139" customFormat="1" ht="20.25" customHeight="1" x14ac:dyDescent="0.2">
      <c r="A478" s="239" t="s">
        <v>1123</v>
      </c>
      <c r="B478" s="347" t="s">
        <v>778</v>
      </c>
      <c r="C478" s="536"/>
      <c r="D478" s="523"/>
      <c r="E478" s="349"/>
      <c r="F478" s="470">
        <f>SUM(F461:F477)</f>
        <v>0</v>
      </c>
      <c r="H478" s="346" t="s">
        <v>662</v>
      </c>
      <c r="I478" s="346" t="s">
        <v>663</v>
      </c>
      <c r="J478" s="346" t="s">
        <v>664</v>
      </c>
    </row>
    <row r="479" spans="1:10" s="288" customFormat="1" ht="15" customHeight="1" x14ac:dyDescent="0.25">
      <c r="A479" s="574"/>
      <c r="B479" s="574"/>
      <c r="C479" s="574"/>
      <c r="D479" s="574"/>
      <c r="E479" s="574"/>
      <c r="F479" s="574"/>
      <c r="H479" s="289">
        <v>2.7</v>
      </c>
      <c r="I479" s="290">
        <v>1.4</v>
      </c>
      <c r="J479" s="290">
        <v>1.6</v>
      </c>
    </row>
    <row r="480" spans="1:10" ht="21" customHeight="1" x14ac:dyDescent="0.25">
      <c r="A480" s="301" t="s">
        <v>1141</v>
      </c>
      <c r="B480" s="575" t="s">
        <v>779</v>
      </c>
      <c r="C480" s="575"/>
      <c r="D480" s="575"/>
      <c r="E480" s="575"/>
      <c r="F480" s="575"/>
      <c r="H480" s="291"/>
    </row>
    <row r="481" spans="1:10" ht="123" customHeight="1" x14ac:dyDescent="0.25">
      <c r="A481" s="302" t="s">
        <v>1142</v>
      </c>
      <c r="B481" s="295" t="s">
        <v>668</v>
      </c>
      <c r="C481" s="296" t="s">
        <v>669</v>
      </c>
      <c r="D481" s="461">
        <f>(H479+0.2+0.6)*(I479+0.4+0.6*2)*(J479+0.4+0.2)</f>
        <v>23.100000000000005</v>
      </c>
      <c r="E481" s="297"/>
      <c r="F481" s="293">
        <f t="shared" ref="F481:F494" si="25">D481*E481</f>
        <v>0</v>
      </c>
      <c r="H481" s="291"/>
    </row>
    <row r="482" spans="1:10" ht="25.5" x14ac:dyDescent="0.25">
      <c r="A482" s="302" t="s">
        <v>1143</v>
      </c>
      <c r="B482" s="295" t="s">
        <v>670</v>
      </c>
      <c r="C482" s="296" t="s">
        <v>669</v>
      </c>
      <c r="D482" s="461">
        <f>(H479+0.2+0.3)*(I479+0.4+0.6)*0.1</f>
        <v>0.76800000000000002</v>
      </c>
      <c r="E482" s="297"/>
      <c r="F482" s="293">
        <f t="shared" si="25"/>
        <v>0</v>
      </c>
      <c r="H482" s="291"/>
    </row>
    <row r="483" spans="1:10" ht="38.25" x14ac:dyDescent="0.25">
      <c r="A483" s="302" t="s">
        <v>1144</v>
      </c>
      <c r="B483" s="295" t="s">
        <v>671</v>
      </c>
      <c r="C483" s="296" t="s">
        <v>672</v>
      </c>
      <c r="D483" s="461">
        <f>(H479+0.4)*0.2*2+(I479+0.4)*0.2*2</f>
        <v>1.9600000000000002</v>
      </c>
      <c r="E483" s="297"/>
      <c r="F483" s="293">
        <f t="shared" si="25"/>
        <v>0</v>
      </c>
      <c r="H483" s="291"/>
    </row>
    <row r="484" spans="1:10" ht="62.25" customHeight="1" x14ac:dyDescent="0.25">
      <c r="A484" s="302" t="s">
        <v>1145</v>
      </c>
      <c r="B484" s="295" t="s">
        <v>673</v>
      </c>
      <c r="C484" s="296" t="s">
        <v>669</v>
      </c>
      <c r="D484" s="461">
        <f>(H479+0.2)*(I479+0.4)*0.2</f>
        <v>1.044</v>
      </c>
      <c r="E484" s="297"/>
      <c r="F484" s="293">
        <f t="shared" si="25"/>
        <v>0</v>
      </c>
      <c r="H484" s="291"/>
    </row>
    <row r="485" spans="1:10" ht="38.25" x14ac:dyDescent="0.25">
      <c r="A485" s="302" t="s">
        <v>1146</v>
      </c>
      <c r="B485" s="295" t="s">
        <v>674</v>
      </c>
      <c r="C485" s="296" t="s">
        <v>672</v>
      </c>
      <c r="D485" s="461">
        <f>(H479+0.2)*J479*2+(I479+0.4)*J479+H479*J479*2+I479*J479</f>
        <v>23.04</v>
      </c>
      <c r="E485" s="297"/>
      <c r="F485" s="293">
        <f t="shared" si="25"/>
        <v>0</v>
      </c>
      <c r="H485" s="291"/>
    </row>
    <row r="486" spans="1:10" ht="25.5" x14ac:dyDescent="0.25">
      <c r="A486" s="302" t="s">
        <v>1147</v>
      </c>
      <c r="B486" s="295" t="s">
        <v>675</v>
      </c>
      <c r="C486" s="296" t="s">
        <v>672</v>
      </c>
      <c r="D486" s="461">
        <f>H479*I479+(H479+0.2)*0.2*2+(I479+0.4)*0.2</f>
        <v>5.3</v>
      </c>
      <c r="E486" s="297"/>
      <c r="F486" s="293">
        <f t="shared" si="25"/>
        <v>0</v>
      </c>
      <c r="H486" s="291"/>
    </row>
    <row r="487" spans="1:10" ht="51" x14ac:dyDescent="0.25">
      <c r="A487" s="302" t="s">
        <v>1148</v>
      </c>
      <c r="B487" s="295" t="s">
        <v>298</v>
      </c>
      <c r="C487" s="296" t="s">
        <v>299</v>
      </c>
      <c r="D487" s="461">
        <f>(D484+D488+D489)*80</f>
        <v>345.6</v>
      </c>
      <c r="E487" s="297"/>
      <c r="F487" s="293">
        <f t="shared" si="25"/>
        <v>0</v>
      </c>
      <c r="H487" s="291"/>
    </row>
    <row r="488" spans="1:10" ht="25.5" x14ac:dyDescent="0.25">
      <c r="A488" s="302" t="s">
        <v>1149</v>
      </c>
      <c r="B488" s="295" t="s">
        <v>676</v>
      </c>
      <c r="C488" s="296" t="s">
        <v>669</v>
      </c>
      <c r="D488" s="461">
        <f>(H479+0.2)*J479*0.2*2+I479*J479*0.2</f>
        <v>2.3040000000000003</v>
      </c>
      <c r="E488" s="297"/>
      <c r="F488" s="293">
        <f t="shared" si="25"/>
        <v>0</v>
      </c>
      <c r="H488" s="291"/>
    </row>
    <row r="489" spans="1:10" ht="38.25" x14ac:dyDescent="0.25">
      <c r="A489" s="302" t="s">
        <v>1150</v>
      </c>
      <c r="B489" s="295" t="s">
        <v>677</v>
      </c>
      <c r="C489" s="296" t="s">
        <v>669</v>
      </c>
      <c r="D489" s="461">
        <f>(H479+0.2)*(I479+0.4)*0.2-0.6*0.6*0.2</f>
        <v>0.97200000000000009</v>
      </c>
      <c r="E489" s="297"/>
      <c r="F489" s="293">
        <f t="shared" si="25"/>
        <v>0</v>
      </c>
      <c r="H489" s="291"/>
    </row>
    <row r="490" spans="1:10" ht="25.5" x14ac:dyDescent="0.25">
      <c r="A490" s="302" t="s">
        <v>1151</v>
      </c>
      <c r="B490" s="295" t="s">
        <v>678</v>
      </c>
      <c r="C490" s="296" t="s">
        <v>199</v>
      </c>
      <c r="D490" s="461">
        <v>1</v>
      </c>
      <c r="E490" s="297"/>
      <c r="F490" s="293">
        <f t="shared" si="25"/>
        <v>0</v>
      </c>
      <c r="H490" s="291"/>
    </row>
    <row r="491" spans="1:10" x14ac:dyDescent="0.25">
      <c r="A491" s="302" t="s">
        <v>1152</v>
      </c>
      <c r="B491" s="295" t="s">
        <v>679</v>
      </c>
      <c r="C491" s="296" t="s">
        <v>297</v>
      </c>
      <c r="D491" s="461">
        <v>1</v>
      </c>
      <c r="E491" s="297"/>
      <c r="F491" s="293">
        <f t="shared" si="25"/>
        <v>0</v>
      </c>
      <c r="H491" s="291"/>
    </row>
    <row r="492" spans="1:10" ht="38.25" x14ac:dyDescent="0.25">
      <c r="A492" s="302" t="s">
        <v>1153</v>
      </c>
      <c r="B492" s="298" t="s">
        <v>680</v>
      </c>
      <c r="C492" s="299" t="s">
        <v>199</v>
      </c>
      <c r="D492" s="462">
        <v>1</v>
      </c>
      <c r="E492" s="297"/>
      <c r="F492" s="293">
        <f t="shared" si="25"/>
        <v>0</v>
      </c>
      <c r="H492" s="291"/>
    </row>
    <row r="493" spans="1:10" ht="71.25" customHeight="1" x14ac:dyDescent="0.25">
      <c r="A493" s="302" t="s">
        <v>1154</v>
      </c>
      <c r="B493" s="298" t="s">
        <v>681</v>
      </c>
      <c r="C493" s="299" t="s">
        <v>682</v>
      </c>
      <c r="D493" s="462">
        <f>(D481-D482)-(J479+0.4)*(H479+0.4)*(I479+0.4)</f>
        <v>11.172000000000006</v>
      </c>
      <c r="E493" s="297"/>
      <c r="F493" s="293">
        <f t="shared" si="25"/>
        <v>0</v>
      </c>
      <c r="H493" s="291"/>
    </row>
    <row r="494" spans="1:10" ht="122.25" customHeight="1" x14ac:dyDescent="0.25">
      <c r="A494" s="302" t="s">
        <v>1155</v>
      </c>
      <c r="B494" s="304" t="s">
        <v>684</v>
      </c>
      <c r="C494" s="299" t="s">
        <v>682</v>
      </c>
      <c r="D494" s="462">
        <f>(D481-D493)*1.25</f>
        <v>14.909999999999998</v>
      </c>
      <c r="E494" s="297"/>
      <c r="F494" s="293">
        <f t="shared" si="25"/>
        <v>0</v>
      </c>
      <c r="H494" s="291"/>
    </row>
    <row r="495" spans="1:10" s="139" customFormat="1" ht="20.25" customHeight="1" x14ac:dyDescent="0.2">
      <c r="A495" s="239" t="s">
        <v>1141</v>
      </c>
      <c r="B495" s="347" t="s">
        <v>780</v>
      </c>
      <c r="C495" s="536"/>
      <c r="D495" s="523"/>
      <c r="E495" s="349"/>
      <c r="F495" s="470">
        <f>SUM(F481:F494)</f>
        <v>0</v>
      </c>
      <c r="H495" s="346" t="s">
        <v>662</v>
      </c>
      <c r="I495" s="346" t="s">
        <v>663</v>
      </c>
      <c r="J495" s="346" t="s">
        <v>664</v>
      </c>
    </row>
    <row r="496" spans="1:10" s="288" customFormat="1" ht="15" customHeight="1" x14ac:dyDescent="0.25">
      <c r="A496" s="574"/>
      <c r="B496" s="574"/>
      <c r="C496" s="574"/>
      <c r="D496" s="574"/>
      <c r="E496" s="574"/>
      <c r="F496" s="574"/>
      <c r="H496" s="289">
        <v>0</v>
      </c>
      <c r="I496" s="290">
        <v>0</v>
      </c>
      <c r="J496" s="290">
        <v>0</v>
      </c>
    </row>
    <row r="497" spans="1:10" ht="16.5" customHeight="1" x14ac:dyDescent="0.25">
      <c r="A497" s="301" t="s">
        <v>1156</v>
      </c>
      <c r="B497" s="575" t="s">
        <v>781</v>
      </c>
      <c r="C497" s="575"/>
      <c r="D497" s="575"/>
      <c r="E497" s="575"/>
      <c r="F497" s="575"/>
      <c r="H497" s="291"/>
    </row>
    <row r="498" spans="1:10" s="294" customFormat="1" ht="43.5" customHeight="1" x14ac:dyDescent="0.2">
      <c r="A498" s="302" t="s">
        <v>1157</v>
      </c>
      <c r="B498" s="303" t="s">
        <v>687</v>
      </c>
      <c r="C498" s="292" t="s">
        <v>667</v>
      </c>
      <c r="D498" s="460">
        <v>1</v>
      </c>
      <c r="E498" s="293"/>
      <c r="F498" s="293">
        <f>D498*E498</f>
        <v>0</v>
      </c>
    </row>
    <row r="499" spans="1:10" ht="123" customHeight="1" x14ac:dyDescent="0.25">
      <c r="A499" s="302" t="s">
        <v>1158</v>
      </c>
      <c r="B499" s="295" t="s">
        <v>668</v>
      </c>
      <c r="C499" s="296" t="s">
        <v>669</v>
      </c>
      <c r="D499" s="461">
        <v>3</v>
      </c>
      <c r="E499" s="297"/>
      <c r="F499" s="293">
        <f t="shared" ref="F499:F504" si="26">D499*E499</f>
        <v>0</v>
      </c>
      <c r="H499" s="291"/>
    </row>
    <row r="500" spans="1:10" ht="38.25" x14ac:dyDescent="0.25">
      <c r="A500" s="302" t="s">
        <v>1159</v>
      </c>
      <c r="B500" s="295" t="s">
        <v>674</v>
      </c>
      <c r="C500" s="296" t="s">
        <v>672</v>
      </c>
      <c r="D500" s="461">
        <v>2</v>
      </c>
      <c r="E500" s="297"/>
      <c r="F500" s="293">
        <f t="shared" si="26"/>
        <v>0</v>
      </c>
      <c r="H500" s="291"/>
    </row>
    <row r="501" spans="1:10" ht="25.5" x14ac:dyDescent="0.25">
      <c r="A501" s="302" t="s">
        <v>1160</v>
      </c>
      <c r="B501" s="295" t="s">
        <v>676</v>
      </c>
      <c r="C501" s="296" t="s">
        <v>669</v>
      </c>
      <c r="D501" s="461">
        <v>1</v>
      </c>
      <c r="E501" s="297"/>
      <c r="F501" s="293">
        <f t="shared" si="26"/>
        <v>0</v>
      </c>
      <c r="H501" s="291"/>
    </row>
    <row r="502" spans="1:10" ht="38.25" x14ac:dyDescent="0.25">
      <c r="A502" s="302" t="s">
        <v>1161</v>
      </c>
      <c r="B502" s="298" t="s">
        <v>680</v>
      </c>
      <c r="C502" s="299" t="s">
        <v>199</v>
      </c>
      <c r="D502" s="462">
        <v>1</v>
      </c>
      <c r="E502" s="297"/>
      <c r="F502" s="293">
        <f t="shared" si="26"/>
        <v>0</v>
      </c>
      <c r="H502" s="291"/>
    </row>
    <row r="503" spans="1:10" ht="71.25" customHeight="1" x14ac:dyDescent="0.25">
      <c r="A503" s="302" t="s">
        <v>1162</v>
      </c>
      <c r="B503" s="298" t="s">
        <v>681</v>
      </c>
      <c r="C503" s="299" t="s">
        <v>682</v>
      </c>
      <c r="D503" s="462">
        <v>3</v>
      </c>
      <c r="E503" s="297"/>
      <c r="F503" s="293">
        <f t="shared" si="26"/>
        <v>0</v>
      </c>
      <c r="H503" s="291"/>
    </row>
    <row r="504" spans="1:10" ht="122.25" customHeight="1" x14ac:dyDescent="0.25">
      <c r="A504" s="302" t="s">
        <v>1163</v>
      </c>
      <c r="B504" s="304" t="s">
        <v>684</v>
      </c>
      <c r="C504" s="299" t="s">
        <v>682</v>
      </c>
      <c r="D504" s="462">
        <v>0.5</v>
      </c>
      <c r="E504" s="297"/>
      <c r="F504" s="293">
        <f t="shared" si="26"/>
        <v>0</v>
      </c>
      <c r="H504" s="291"/>
    </row>
    <row r="505" spans="1:10" s="139" customFormat="1" ht="20.25" customHeight="1" x14ac:dyDescent="0.2">
      <c r="A505" s="239" t="s">
        <v>1156</v>
      </c>
      <c r="B505" s="347" t="s">
        <v>782</v>
      </c>
      <c r="C505" s="536"/>
      <c r="D505" s="523"/>
      <c r="E505" s="349"/>
      <c r="F505" s="470">
        <f>SUM(F498:F504)</f>
        <v>0</v>
      </c>
      <c r="H505" s="346" t="s">
        <v>662</v>
      </c>
      <c r="I505" s="346" t="s">
        <v>663</v>
      </c>
      <c r="J505" s="346" t="s">
        <v>664</v>
      </c>
    </row>
    <row r="506" spans="1:10" s="288" customFormat="1" ht="15" customHeight="1" x14ac:dyDescent="0.25">
      <c r="A506" s="574"/>
      <c r="B506" s="574"/>
      <c r="C506" s="574"/>
      <c r="D506" s="574"/>
      <c r="E506" s="574"/>
      <c r="F506" s="574"/>
      <c r="H506" s="289">
        <v>1.2</v>
      </c>
      <c r="I506" s="290">
        <v>1.9</v>
      </c>
      <c r="J506" s="290">
        <v>1.6</v>
      </c>
    </row>
    <row r="507" spans="1:10" ht="30" customHeight="1" x14ac:dyDescent="0.25">
      <c r="A507" s="301" t="s">
        <v>1164</v>
      </c>
      <c r="B507" s="575" t="s">
        <v>783</v>
      </c>
      <c r="C507" s="575"/>
      <c r="D507" s="575"/>
      <c r="E507" s="575"/>
      <c r="F507" s="575"/>
      <c r="H507" s="291"/>
    </row>
    <row r="508" spans="1:10" s="294" customFormat="1" ht="43.5" customHeight="1" x14ac:dyDescent="0.2">
      <c r="A508" s="302" t="s">
        <v>1165</v>
      </c>
      <c r="B508" s="303" t="s">
        <v>666</v>
      </c>
      <c r="C508" s="292" t="s">
        <v>667</v>
      </c>
      <c r="D508" s="460">
        <v>1</v>
      </c>
      <c r="E508" s="293"/>
      <c r="F508" s="293">
        <f>D508*E508</f>
        <v>0</v>
      </c>
    </row>
    <row r="509" spans="1:10" ht="123" customHeight="1" x14ac:dyDescent="0.25">
      <c r="A509" s="302" t="s">
        <v>1166</v>
      </c>
      <c r="B509" s="295" t="s">
        <v>668</v>
      </c>
      <c r="C509" s="296" t="s">
        <v>669</v>
      </c>
      <c r="D509" s="461">
        <f>(H506+0.2+0.6)*(I506+0.4+0.6*2)*(J506+0.4+0.2)</f>
        <v>15.400000000000002</v>
      </c>
      <c r="E509" s="297"/>
      <c r="F509" s="293">
        <f t="shared" ref="F509:F522" si="27">D509*E509</f>
        <v>0</v>
      </c>
      <c r="H509" s="291"/>
    </row>
    <row r="510" spans="1:10" ht="25.5" x14ac:dyDescent="0.25">
      <c r="A510" s="302" t="s">
        <v>1167</v>
      </c>
      <c r="B510" s="295" t="s">
        <v>670</v>
      </c>
      <c r="C510" s="296" t="s">
        <v>669</v>
      </c>
      <c r="D510" s="461">
        <f>(H506+0.2+0.3)*(I506+0.4+0.6)*0.1</f>
        <v>0.49299999999999999</v>
      </c>
      <c r="E510" s="297"/>
      <c r="F510" s="293">
        <f t="shared" si="27"/>
        <v>0</v>
      </c>
      <c r="H510" s="291"/>
    </row>
    <row r="511" spans="1:10" ht="38.25" x14ac:dyDescent="0.25">
      <c r="A511" s="302" t="s">
        <v>1168</v>
      </c>
      <c r="B511" s="295" t="s">
        <v>671</v>
      </c>
      <c r="C511" s="296" t="s">
        <v>672</v>
      </c>
      <c r="D511" s="461">
        <f>(H506+0.4)*0.2*2+(I506+0.4)*0.2*2</f>
        <v>1.56</v>
      </c>
      <c r="E511" s="297"/>
      <c r="F511" s="293">
        <f t="shared" si="27"/>
        <v>0</v>
      </c>
      <c r="H511" s="291"/>
    </row>
    <row r="512" spans="1:10" ht="62.25" customHeight="1" x14ac:dyDescent="0.25">
      <c r="A512" s="302" t="s">
        <v>1169</v>
      </c>
      <c r="B512" s="295" t="s">
        <v>673</v>
      </c>
      <c r="C512" s="296" t="s">
        <v>669</v>
      </c>
      <c r="D512" s="461">
        <f>(H506+0.2)*(I506+0.4)*0.2</f>
        <v>0.64400000000000002</v>
      </c>
      <c r="E512" s="297"/>
      <c r="F512" s="293">
        <f t="shared" si="27"/>
        <v>0</v>
      </c>
      <c r="H512" s="291"/>
    </row>
    <row r="513" spans="1:10" ht="38.25" x14ac:dyDescent="0.25">
      <c r="A513" s="302" t="s">
        <v>1170</v>
      </c>
      <c r="B513" s="295" t="s">
        <v>674</v>
      </c>
      <c r="C513" s="296" t="s">
        <v>672</v>
      </c>
      <c r="D513" s="461">
        <f>(H506+0.2)*J506*2+(I506+0.4)*J506+H506*J506*2+I506*J506</f>
        <v>15.04</v>
      </c>
      <c r="E513" s="297"/>
      <c r="F513" s="293">
        <f t="shared" si="27"/>
        <v>0</v>
      </c>
      <c r="H513" s="291"/>
    </row>
    <row r="514" spans="1:10" ht="25.5" x14ac:dyDescent="0.25">
      <c r="A514" s="302" t="s">
        <v>1171</v>
      </c>
      <c r="B514" s="295" t="s">
        <v>675</v>
      </c>
      <c r="C514" s="296" t="s">
        <v>672</v>
      </c>
      <c r="D514" s="461">
        <f>H506*I506+(H506+0.2)*0.2*2+(I506+0.4)*0.2</f>
        <v>3.3</v>
      </c>
      <c r="E514" s="297"/>
      <c r="F514" s="293">
        <f t="shared" si="27"/>
        <v>0</v>
      </c>
      <c r="H514" s="291"/>
    </row>
    <row r="515" spans="1:10" ht="51" x14ac:dyDescent="0.25">
      <c r="A515" s="302" t="s">
        <v>1172</v>
      </c>
      <c r="B515" s="295" t="s">
        <v>298</v>
      </c>
      <c r="C515" s="296" t="s">
        <v>299</v>
      </c>
      <c r="D515" s="461">
        <f>(D512+D516+D517)*80</f>
        <v>217.60000000000002</v>
      </c>
      <c r="E515" s="297"/>
      <c r="F515" s="293">
        <f t="shared" si="27"/>
        <v>0</v>
      </c>
      <c r="H515" s="291"/>
    </row>
    <row r="516" spans="1:10" ht="25.5" x14ac:dyDescent="0.25">
      <c r="A516" s="302" t="s">
        <v>1173</v>
      </c>
      <c r="B516" s="295" t="s">
        <v>676</v>
      </c>
      <c r="C516" s="296" t="s">
        <v>669</v>
      </c>
      <c r="D516" s="461">
        <f>(H506+0.2)*J506*0.2*2+I506*J506*0.2</f>
        <v>1.504</v>
      </c>
      <c r="E516" s="297"/>
      <c r="F516" s="293">
        <f t="shared" si="27"/>
        <v>0</v>
      </c>
      <c r="H516" s="291"/>
    </row>
    <row r="517" spans="1:10" ht="38.25" x14ac:dyDescent="0.25">
      <c r="A517" s="302" t="s">
        <v>1174</v>
      </c>
      <c r="B517" s="295" t="s">
        <v>677</v>
      </c>
      <c r="C517" s="296" t="s">
        <v>669</v>
      </c>
      <c r="D517" s="461">
        <f>(H506+0.2)*(I506+0.4)*0.2-0.6*0.6*0.2</f>
        <v>0.57200000000000006</v>
      </c>
      <c r="E517" s="297"/>
      <c r="F517" s="293">
        <f t="shared" si="27"/>
        <v>0</v>
      </c>
      <c r="H517" s="291"/>
    </row>
    <row r="518" spans="1:10" ht="25.5" x14ac:dyDescent="0.25">
      <c r="A518" s="302" t="s">
        <v>1175</v>
      </c>
      <c r="B518" s="295" t="s">
        <v>678</v>
      </c>
      <c r="C518" s="296" t="s">
        <v>199</v>
      </c>
      <c r="D518" s="461">
        <v>1</v>
      </c>
      <c r="E518" s="297"/>
      <c r="F518" s="293">
        <f t="shared" si="27"/>
        <v>0</v>
      </c>
      <c r="H518" s="291"/>
    </row>
    <row r="519" spans="1:10" x14ac:dyDescent="0.25">
      <c r="A519" s="302" t="s">
        <v>1176</v>
      </c>
      <c r="B519" s="295" t="s">
        <v>679</v>
      </c>
      <c r="C519" s="296" t="s">
        <v>297</v>
      </c>
      <c r="D519" s="461">
        <v>1</v>
      </c>
      <c r="E519" s="297"/>
      <c r="F519" s="293">
        <f t="shared" si="27"/>
        <v>0</v>
      </c>
      <c r="H519" s="291"/>
    </row>
    <row r="520" spans="1:10" ht="38.25" x14ac:dyDescent="0.25">
      <c r="A520" s="302" t="s">
        <v>1177</v>
      </c>
      <c r="B520" s="298" t="s">
        <v>680</v>
      </c>
      <c r="C520" s="299" t="s">
        <v>199</v>
      </c>
      <c r="D520" s="462">
        <v>1</v>
      </c>
      <c r="E520" s="297"/>
      <c r="F520" s="293">
        <f t="shared" si="27"/>
        <v>0</v>
      </c>
      <c r="H520" s="291"/>
    </row>
    <row r="521" spans="1:10" ht="71.25" customHeight="1" x14ac:dyDescent="0.25">
      <c r="A521" s="302" t="s">
        <v>1178</v>
      </c>
      <c r="B521" s="298" t="s">
        <v>681</v>
      </c>
      <c r="C521" s="299" t="s">
        <v>682</v>
      </c>
      <c r="D521" s="462">
        <f>(D509-D510)-(J506+0.4)*(H506+0.4)*(I506+0.4)</f>
        <v>7.5470000000000024</v>
      </c>
      <c r="E521" s="297"/>
      <c r="F521" s="293">
        <f t="shared" si="27"/>
        <v>0</v>
      </c>
      <c r="H521" s="291"/>
    </row>
    <row r="522" spans="1:10" ht="122.25" customHeight="1" x14ac:dyDescent="0.25">
      <c r="A522" s="302" t="s">
        <v>1179</v>
      </c>
      <c r="B522" s="304" t="s">
        <v>684</v>
      </c>
      <c r="C522" s="299" t="s">
        <v>682</v>
      </c>
      <c r="D522" s="462">
        <f>(D509-D521)*1.25</f>
        <v>9.8162500000000001</v>
      </c>
      <c r="E522" s="297"/>
      <c r="F522" s="293">
        <f t="shared" si="27"/>
        <v>0</v>
      </c>
      <c r="H522" s="291"/>
    </row>
    <row r="523" spans="1:10" s="139" customFormat="1" ht="20.25" customHeight="1" x14ac:dyDescent="0.2">
      <c r="A523" s="239" t="s">
        <v>1164</v>
      </c>
      <c r="B523" s="347" t="s">
        <v>784</v>
      </c>
      <c r="C523" s="536"/>
      <c r="D523" s="523"/>
      <c r="E523" s="349"/>
      <c r="F523" s="470">
        <f>SUM(F508:F522)</f>
        <v>0</v>
      </c>
      <c r="H523" s="346"/>
      <c r="I523" s="346"/>
      <c r="J523" s="346"/>
    </row>
    <row r="524" spans="1:10" s="288" customFormat="1" ht="15" customHeight="1" x14ac:dyDescent="0.25">
      <c r="A524" s="574"/>
      <c r="B524" s="574"/>
      <c r="C524" s="574"/>
      <c r="D524" s="574"/>
      <c r="E524" s="574"/>
      <c r="F524" s="574"/>
      <c r="H524" s="289">
        <v>1.7</v>
      </c>
      <c r="I524" s="290">
        <v>2.1</v>
      </c>
      <c r="J524" s="290">
        <v>1.6</v>
      </c>
    </row>
    <row r="525" spans="1:10" ht="30" customHeight="1" x14ac:dyDescent="0.25">
      <c r="A525" s="301" t="s">
        <v>1513</v>
      </c>
      <c r="B525" s="575" t="s">
        <v>1509</v>
      </c>
      <c r="C525" s="575"/>
      <c r="D525" s="575"/>
      <c r="E525" s="575"/>
      <c r="F525" s="575"/>
      <c r="H525" s="291"/>
    </row>
    <row r="526" spans="1:10" ht="123" customHeight="1" x14ac:dyDescent="0.25">
      <c r="A526" s="302" t="s">
        <v>1605</v>
      </c>
      <c r="B526" s="295" t="s">
        <v>668</v>
      </c>
      <c r="C526" s="296" t="s">
        <v>669</v>
      </c>
      <c r="D526" s="461">
        <f>(H524+0.2+0.6)*(I524+0.4+0.6*2)*(J524+0.4+0.2)</f>
        <v>20.350000000000001</v>
      </c>
      <c r="E526" s="297"/>
      <c r="F526" s="293">
        <f t="shared" ref="F526:F539" si="28">D526*E526</f>
        <v>0</v>
      </c>
      <c r="H526" s="291"/>
    </row>
    <row r="527" spans="1:10" ht="25.5" x14ac:dyDescent="0.25">
      <c r="A527" s="302" t="s">
        <v>1606</v>
      </c>
      <c r="B527" s="295" t="s">
        <v>670</v>
      </c>
      <c r="C527" s="296" t="s">
        <v>669</v>
      </c>
      <c r="D527" s="461">
        <f>(H524+0.2+0.3)*(I524+0.4+0.6)*0.1</f>
        <v>0.68199999999999994</v>
      </c>
      <c r="E527" s="297"/>
      <c r="F527" s="293">
        <f t="shared" si="28"/>
        <v>0</v>
      </c>
      <c r="H527" s="291"/>
    </row>
    <row r="528" spans="1:10" ht="38.25" x14ac:dyDescent="0.25">
      <c r="A528" s="302" t="s">
        <v>1607</v>
      </c>
      <c r="B528" s="295" t="s">
        <v>671</v>
      </c>
      <c r="C528" s="296" t="s">
        <v>672</v>
      </c>
      <c r="D528" s="461">
        <f>(H524+0.4)*0.2*2+(I524+0.4)*0.2*2</f>
        <v>1.84</v>
      </c>
      <c r="E528" s="297"/>
      <c r="F528" s="293">
        <f t="shared" si="28"/>
        <v>0</v>
      </c>
      <c r="H528" s="291"/>
    </row>
    <row r="529" spans="1:10" ht="62.25" customHeight="1" x14ac:dyDescent="0.25">
      <c r="A529" s="302" t="s">
        <v>1608</v>
      </c>
      <c r="B529" s="295" t="s">
        <v>673</v>
      </c>
      <c r="C529" s="296" t="s">
        <v>669</v>
      </c>
      <c r="D529" s="461">
        <f>(H524+0.2)*(I524+0.4)*0.2</f>
        <v>0.95000000000000007</v>
      </c>
      <c r="E529" s="297"/>
      <c r="F529" s="293">
        <f t="shared" si="28"/>
        <v>0</v>
      </c>
      <c r="H529" s="291"/>
    </row>
    <row r="530" spans="1:10" ht="38.25" x14ac:dyDescent="0.25">
      <c r="A530" s="302" t="s">
        <v>1609</v>
      </c>
      <c r="B530" s="295" t="s">
        <v>674</v>
      </c>
      <c r="C530" s="296" t="s">
        <v>672</v>
      </c>
      <c r="D530" s="461">
        <f>(H524+0.2)*J524*2+(I524+0.4)*J524+H524*J524*2+I524*J524</f>
        <v>18.88</v>
      </c>
      <c r="E530" s="297"/>
      <c r="F530" s="293">
        <f t="shared" si="28"/>
        <v>0</v>
      </c>
      <c r="H530" s="291"/>
    </row>
    <row r="531" spans="1:10" ht="25.5" x14ac:dyDescent="0.25">
      <c r="A531" s="302" t="s">
        <v>1610</v>
      </c>
      <c r="B531" s="295" t="s">
        <v>675</v>
      </c>
      <c r="C531" s="296" t="s">
        <v>672</v>
      </c>
      <c r="D531" s="461">
        <f>H524*I524+(H524+0.2)*0.2*2+(I524+0.4)*0.2</f>
        <v>4.83</v>
      </c>
      <c r="E531" s="297"/>
      <c r="F531" s="293">
        <f t="shared" si="28"/>
        <v>0</v>
      </c>
      <c r="H531" s="291"/>
    </row>
    <row r="532" spans="1:10" ht="51" x14ac:dyDescent="0.25">
      <c r="A532" s="302" t="s">
        <v>1611</v>
      </c>
      <c r="B532" s="295" t="s">
        <v>298</v>
      </c>
      <c r="C532" s="296" t="s">
        <v>299</v>
      </c>
      <c r="D532" s="461">
        <f>(D529+D533+D534)*80</f>
        <v>297.28000000000003</v>
      </c>
      <c r="E532" s="297"/>
      <c r="F532" s="293">
        <f t="shared" si="28"/>
        <v>0</v>
      </c>
      <c r="H532" s="291"/>
    </row>
    <row r="533" spans="1:10" ht="25.5" x14ac:dyDescent="0.25">
      <c r="A533" s="302" t="s">
        <v>1612</v>
      </c>
      <c r="B533" s="295" t="s">
        <v>676</v>
      </c>
      <c r="C533" s="296" t="s">
        <v>669</v>
      </c>
      <c r="D533" s="461">
        <f>(H524+0.2)*J524*0.2*2+I524*J524*0.2</f>
        <v>1.8880000000000003</v>
      </c>
      <c r="E533" s="297"/>
      <c r="F533" s="293">
        <f t="shared" si="28"/>
        <v>0</v>
      </c>
      <c r="H533" s="291"/>
    </row>
    <row r="534" spans="1:10" ht="38.25" x14ac:dyDescent="0.25">
      <c r="A534" s="302" t="s">
        <v>1613</v>
      </c>
      <c r="B534" s="295" t="s">
        <v>677</v>
      </c>
      <c r="C534" s="296" t="s">
        <v>669</v>
      </c>
      <c r="D534" s="461">
        <f>(H524+0.2)*(I524+0.4)*0.2-0.6*0.6*0.2</f>
        <v>0.87800000000000011</v>
      </c>
      <c r="E534" s="297"/>
      <c r="F534" s="293">
        <f t="shared" si="28"/>
        <v>0</v>
      </c>
      <c r="H534" s="291"/>
    </row>
    <row r="535" spans="1:10" ht="25.5" x14ac:dyDescent="0.25">
      <c r="A535" s="302" t="s">
        <v>1614</v>
      </c>
      <c r="B535" s="295" t="s">
        <v>678</v>
      </c>
      <c r="C535" s="296" t="s">
        <v>199</v>
      </c>
      <c r="D535" s="461">
        <v>1</v>
      </c>
      <c r="E535" s="297"/>
      <c r="F535" s="293">
        <f t="shared" si="28"/>
        <v>0</v>
      </c>
      <c r="H535" s="291"/>
    </row>
    <row r="536" spans="1:10" x14ac:dyDescent="0.25">
      <c r="A536" s="302" t="s">
        <v>1615</v>
      </c>
      <c r="B536" s="295" t="s">
        <v>679</v>
      </c>
      <c r="C536" s="296" t="s">
        <v>297</v>
      </c>
      <c r="D536" s="461">
        <v>1</v>
      </c>
      <c r="E536" s="297"/>
      <c r="F536" s="293">
        <f t="shared" si="28"/>
        <v>0</v>
      </c>
      <c r="H536" s="291"/>
    </row>
    <row r="537" spans="1:10" ht="38.25" x14ac:dyDescent="0.25">
      <c r="A537" s="302" t="s">
        <v>1616</v>
      </c>
      <c r="B537" s="298" t="s">
        <v>680</v>
      </c>
      <c r="C537" s="299" t="s">
        <v>199</v>
      </c>
      <c r="D537" s="462">
        <v>1</v>
      </c>
      <c r="E537" s="297"/>
      <c r="F537" s="293">
        <f t="shared" si="28"/>
        <v>0</v>
      </c>
      <c r="H537" s="291"/>
    </row>
    <row r="538" spans="1:10" ht="71.25" customHeight="1" x14ac:dyDescent="0.25">
      <c r="A538" s="302" t="s">
        <v>1617</v>
      </c>
      <c r="B538" s="298" t="s">
        <v>681</v>
      </c>
      <c r="C538" s="299" t="s">
        <v>682</v>
      </c>
      <c r="D538" s="462">
        <f>(D526-D527)-(J524+0.4)*(H524+0.4)*(I524+0.4)</f>
        <v>9.1680000000000028</v>
      </c>
      <c r="E538" s="297"/>
      <c r="F538" s="293">
        <f t="shared" si="28"/>
        <v>0</v>
      </c>
      <c r="H538" s="291"/>
    </row>
    <row r="539" spans="1:10" ht="122.25" customHeight="1" x14ac:dyDescent="0.25">
      <c r="A539" s="302" t="s">
        <v>1618</v>
      </c>
      <c r="B539" s="304" t="s">
        <v>684</v>
      </c>
      <c r="C539" s="299" t="s">
        <v>682</v>
      </c>
      <c r="D539" s="462">
        <f>(D526-D538)*1.25</f>
        <v>13.977499999999999</v>
      </c>
      <c r="E539" s="297"/>
      <c r="F539" s="293">
        <f t="shared" si="28"/>
        <v>0</v>
      </c>
      <c r="H539" s="291"/>
    </row>
    <row r="540" spans="1:10" s="139" customFormat="1" ht="20.25" customHeight="1" x14ac:dyDescent="0.2">
      <c r="A540" s="239" t="s">
        <v>1513</v>
      </c>
      <c r="B540" s="347" t="s">
        <v>1507</v>
      </c>
      <c r="C540" s="536"/>
      <c r="D540" s="523"/>
      <c r="E540" s="349"/>
      <c r="F540" s="470">
        <f>SUM(F526:F539)</f>
        <v>0</v>
      </c>
      <c r="H540" s="346"/>
      <c r="I540" s="346"/>
      <c r="J540" s="346"/>
    </row>
    <row r="541" spans="1:10" s="288" customFormat="1" ht="15" customHeight="1" x14ac:dyDescent="0.25">
      <c r="A541" s="574"/>
      <c r="B541" s="574"/>
      <c r="C541" s="574"/>
      <c r="D541" s="574"/>
      <c r="E541" s="574"/>
      <c r="F541" s="574"/>
      <c r="H541" s="289">
        <v>2.1</v>
      </c>
      <c r="I541" s="290">
        <v>1.7</v>
      </c>
      <c r="J541" s="290">
        <v>1.6</v>
      </c>
    </row>
    <row r="542" spans="1:10" ht="30" customHeight="1" x14ac:dyDescent="0.25">
      <c r="A542" s="301" t="s">
        <v>1514</v>
      </c>
      <c r="B542" s="575" t="s">
        <v>1508</v>
      </c>
      <c r="C542" s="575"/>
      <c r="D542" s="575"/>
      <c r="E542" s="575"/>
      <c r="F542" s="575"/>
      <c r="H542" s="291"/>
    </row>
    <row r="543" spans="1:10" ht="123" customHeight="1" x14ac:dyDescent="0.25">
      <c r="A543" s="302" t="s">
        <v>1619</v>
      </c>
      <c r="B543" s="295" t="s">
        <v>668</v>
      </c>
      <c r="C543" s="296" t="s">
        <v>669</v>
      </c>
      <c r="D543" s="461">
        <f>(H541+0.2+0.6)*(I541+0.4+0.6*2)*(J541+0.4+0.2)</f>
        <v>21.054000000000002</v>
      </c>
      <c r="E543" s="297"/>
      <c r="F543" s="293">
        <f t="shared" ref="F543:F556" si="29">D543*E543</f>
        <v>0</v>
      </c>
      <c r="H543" s="291"/>
    </row>
    <row r="544" spans="1:10" ht="25.5" x14ac:dyDescent="0.25">
      <c r="A544" s="302" t="s">
        <v>1620</v>
      </c>
      <c r="B544" s="295" t="s">
        <v>670</v>
      </c>
      <c r="C544" s="296" t="s">
        <v>669</v>
      </c>
      <c r="D544" s="461">
        <f>(H541+0.2+0.3)*(I541+0.4+0.6)*0.1</f>
        <v>0.70200000000000007</v>
      </c>
      <c r="E544" s="297"/>
      <c r="F544" s="293">
        <f t="shared" si="29"/>
        <v>0</v>
      </c>
      <c r="H544" s="291"/>
    </row>
    <row r="545" spans="1:10" ht="38.25" x14ac:dyDescent="0.25">
      <c r="A545" s="302" t="s">
        <v>1621</v>
      </c>
      <c r="B545" s="295" t="s">
        <v>671</v>
      </c>
      <c r="C545" s="296" t="s">
        <v>672</v>
      </c>
      <c r="D545" s="461">
        <f>(H541+0.4)*0.2*2+(I541+0.4)*0.2*2</f>
        <v>1.84</v>
      </c>
      <c r="E545" s="297"/>
      <c r="F545" s="293">
        <f t="shared" si="29"/>
        <v>0</v>
      </c>
      <c r="H545" s="291"/>
    </row>
    <row r="546" spans="1:10" ht="62.25" customHeight="1" x14ac:dyDescent="0.25">
      <c r="A546" s="302" t="s">
        <v>1622</v>
      </c>
      <c r="B546" s="295" t="s">
        <v>673</v>
      </c>
      <c r="C546" s="296" t="s">
        <v>669</v>
      </c>
      <c r="D546" s="461">
        <f>(H541+0.2)*(I541+0.4)*0.2</f>
        <v>0.96600000000000019</v>
      </c>
      <c r="E546" s="297"/>
      <c r="F546" s="293">
        <f t="shared" si="29"/>
        <v>0</v>
      </c>
      <c r="H546" s="291"/>
    </row>
    <row r="547" spans="1:10" ht="38.25" x14ac:dyDescent="0.25">
      <c r="A547" s="302" t="s">
        <v>1623</v>
      </c>
      <c r="B547" s="295" t="s">
        <v>674</v>
      </c>
      <c r="C547" s="296" t="s">
        <v>672</v>
      </c>
      <c r="D547" s="461">
        <f>(H541+0.2)*J541*2+(I541+0.4)*J541+H541*J541*2+I541*J541</f>
        <v>20.160000000000004</v>
      </c>
      <c r="E547" s="297"/>
      <c r="F547" s="293">
        <f t="shared" si="29"/>
        <v>0</v>
      </c>
      <c r="H547" s="291"/>
    </row>
    <row r="548" spans="1:10" ht="25.5" x14ac:dyDescent="0.25">
      <c r="A548" s="302" t="s">
        <v>1624</v>
      </c>
      <c r="B548" s="295" t="s">
        <v>675</v>
      </c>
      <c r="C548" s="296" t="s">
        <v>672</v>
      </c>
      <c r="D548" s="461">
        <f>H541*I541+(H541+0.2)*0.2*2+(I541+0.4)*0.2</f>
        <v>4.91</v>
      </c>
      <c r="E548" s="297"/>
      <c r="F548" s="293">
        <f t="shared" si="29"/>
        <v>0</v>
      </c>
      <c r="H548" s="291"/>
    </row>
    <row r="549" spans="1:10" ht="51" x14ac:dyDescent="0.25">
      <c r="A549" s="302" t="s">
        <v>1625</v>
      </c>
      <c r="B549" s="295" t="s">
        <v>298</v>
      </c>
      <c r="C549" s="296" t="s">
        <v>299</v>
      </c>
      <c r="D549" s="461">
        <f>(D546+D550+D551)*80</f>
        <v>310.08000000000004</v>
      </c>
      <c r="E549" s="297"/>
      <c r="F549" s="293">
        <f t="shared" si="29"/>
        <v>0</v>
      </c>
      <c r="H549" s="291"/>
    </row>
    <row r="550" spans="1:10" ht="25.5" x14ac:dyDescent="0.25">
      <c r="A550" s="302" t="s">
        <v>1626</v>
      </c>
      <c r="B550" s="295" t="s">
        <v>676</v>
      </c>
      <c r="C550" s="296" t="s">
        <v>669</v>
      </c>
      <c r="D550" s="461">
        <f>(H541+0.2)*J541*0.2*2+I541*J541*0.2</f>
        <v>2.0160000000000005</v>
      </c>
      <c r="E550" s="297"/>
      <c r="F550" s="293">
        <f t="shared" si="29"/>
        <v>0</v>
      </c>
      <c r="H550" s="291"/>
    </row>
    <row r="551" spans="1:10" ht="38.25" x14ac:dyDescent="0.25">
      <c r="A551" s="302" t="s">
        <v>1627</v>
      </c>
      <c r="B551" s="295" t="s">
        <v>677</v>
      </c>
      <c r="C551" s="296" t="s">
        <v>669</v>
      </c>
      <c r="D551" s="461">
        <f>(H541+0.2)*(I541+0.4)*0.2-0.6*0.6*0.2</f>
        <v>0.89400000000000024</v>
      </c>
      <c r="E551" s="297"/>
      <c r="F551" s="293">
        <f t="shared" si="29"/>
        <v>0</v>
      </c>
      <c r="H551" s="291"/>
    </row>
    <row r="552" spans="1:10" ht="25.5" x14ac:dyDescent="0.25">
      <c r="A552" s="302" t="s">
        <v>1628</v>
      </c>
      <c r="B552" s="295" t="s">
        <v>678</v>
      </c>
      <c r="C552" s="296" t="s">
        <v>199</v>
      </c>
      <c r="D552" s="461">
        <v>1</v>
      </c>
      <c r="E552" s="297"/>
      <c r="F552" s="293">
        <f t="shared" si="29"/>
        <v>0</v>
      </c>
      <c r="H552" s="291"/>
    </row>
    <row r="553" spans="1:10" x14ac:dyDescent="0.25">
      <c r="A553" s="302" t="s">
        <v>1629</v>
      </c>
      <c r="B553" s="295" t="s">
        <v>679</v>
      </c>
      <c r="C553" s="296" t="s">
        <v>297</v>
      </c>
      <c r="D553" s="461">
        <v>1</v>
      </c>
      <c r="E553" s="297"/>
      <c r="F553" s="293">
        <f t="shared" si="29"/>
        <v>0</v>
      </c>
      <c r="H553" s="291"/>
    </row>
    <row r="554" spans="1:10" ht="38.25" x14ac:dyDescent="0.25">
      <c r="A554" s="302" t="s">
        <v>1630</v>
      </c>
      <c r="B554" s="298" t="s">
        <v>680</v>
      </c>
      <c r="C554" s="299" t="s">
        <v>199</v>
      </c>
      <c r="D554" s="462">
        <v>1</v>
      </c>
      <c r="E554" s="297"/>
      <c r="F554" s="293">
        <f t="shared" si="29"/>
        <v>0</v>
      </c>
      <c r="H554" s="291"/>
    </row>
    <row r="555" spans="1:10" ht="71.25" customHeight="1" x14ac:dyDescent="0.25">
      <c r="A555" s="302" t="s">
        <v>1631</v>
      </c>
      <c r="B555" s="298" t="s">
        <v>681</v>
      </c>
      <c r="C555" s="299" t="s">
        <v>682</v>
      </c>
      <c r="D555" s="462">
        <f>(D543-D544)-(J541+0.4)*(H541+0.4)*(I541+0.4)</f>
        <v>9.8520000000000003</v>
      </c>
      <c r="E555" s="297"/>
      <c r="F555" s="293">
        <f t="shared" si="29"/>
        <v>0</v>
      </c>
      <c r="H555" s="291"/>
    </row>
    <row r="556" spans="1:10" ht="122.25" customHeight="1" x14ac:dyDescent="0.25">
      <c r="A556" s="302" t="s">
        <v>1632</v>
      </c>
      <c r="B556" s="304" t="s">
        <v>684</v>
      </c>
      <c r="C556" s="299" t="s">
        <v>682</v>
      </c>
      <c r="D556" s="462">
        <f>(D543-D555)*1.25</f>
        <v>14.002500000000001</v>
      </c>
      <c r="E556" s="297"/>
      <c r="F556" s="293">
        <f t="shared" si="29"/>
        <v>0</v>
      </c>
      <c r="H556" s="291"/>
    </row>
    <row r="557" spans="1:10" s="139" customFormat="1" ht="20.25" customHeight="1" x14ac:dyDescent="0.2">
      <c r="A557" s="239" t="s">
        <v>1514</v>
      </c>
      <c r="B557" s="347" t="s">
        <v>1510</v>
      </c>
      <c r="C557" s="536"/>
      <c r="D557" s="523"/>
      <c r="E557" s="349"/>
      <c r="F557" s="470">
        <f>SUM(F543:F556)</f>
        <v>0</v>
      </c>
      <c r="H557" s="346"/>
      <c r="I557" s="346"/>
      <c r="J557" s="346"/>
    </row>
    <row r="558" spans="1:10" s="288" customFormat="1" ht="15" customHeight="1" x14ac:dyDescent="0.25">
      <c r="A558" s="574"/>
      <c r="B558" s="574"/>
      <c r="C558" s="574"/>
      <c r="D558" s="574"/>
      <c r="E558" s="574"/>
      <c r="F558" s="574"/>
      <c r="H558" s="289">
        <v>1.3</v>
      </c>
      <c r="I558" s="290">
        <v>1.4</v>
      </c>
      <c r="J558" s="290">
        <v>1.6</v>
      </c>
    </row>
    <row r="559" spans="1:10" ht="30" customHeight="1" x14ac:dyDescent="0.25">
      <c r="A559" s="301" t="s">
        <v>1515</v>
      </c>
      <c r="B559" s="575" t="s">
        <v>1518</v>
      </c>
      <c r="C559" s="575"/>
      <c r="D559" s="575"/>
      <c r="E559" s="575"/>
      <c r="F559" s="575"/>
      <c r="H559" s="291"/>
    </row>
    <row r="560" spans="1:10" ht="123" customHeight="1" x14ac:dyDescent="0.25">
      <c r="A560" s="302" t="s">
        <v>1633</v>
      </c>
      <c r="B560" s="295" t="s">
        <v>668</v>
      </c>
      <c r="C560" s="296" t="s">
        <v>669</v>
      </c>
      <c r="D560" s="461">
        <f>(H558+0.2+0.6)*(I558+0.4+0.6*2)*(J558+0.4+0.2)</f>
        <v>13.860000000000003</v>
      </c>
      <c r="E560" s="297"/>
      <c r="F560" s="293">
        <f t="shared" ref="F560:F573" si="30">D560*E560</f>
        <v>0</v>
      </c>
      <c r="H560" s="291"/>
    </row>
    <row r="561" spans="1:10" ht="25.5" x14ac:dyDescent="0.25">
      <c r="A561" s="302" t="s">
        <v>1634</v>
      </c>
      <c r="B561" s="295" t="s">
        <v>670</v>
      </c>
      <c r="C561" s="296" t="s">
        <v>669</v>
      </c>
      <c r="D561" s="461">
        <f>(H558+0.2+0.3)*(I558+0.4+0.6)*0.1</f>
        <v>0.43200000000000005</v>
      </c>
      <c r="E561" s="297"/>
      <c r="F561" s="293">
        <f t="shared" si="30"/>
        <v>0</v>
      </c>
      <c r="H561" s="291"/>
    </row>
    <row r="562" spans="1:10" ht="38.25" x14ac:dyDescent="0.25">
      <c r="A562" s="302" t="s">
        <v>1635</v>
      </c>
      <c r="B562" s="295" t="s">
        <v>671</v>
      </c>
      <c r="C562" s="296" t="s">
        <v>672</v>
      </c>
      <c r="D562" s="461">
        <f>(H558+0.4)*0.2*2+(I558+0.4)*0.2*2</f>
        <v>1.4000000000000001</v>
      </c>
      <c r="E562" s="297"/>
      <c r="F562" s="293">
        <f t="shared" si="30"/>
        <v>0</v>
      </c>
      <c r="H562" s="291"/>
    </row>
    <row r="563" spans="1:10" ht="62.25" customHeight="1" x14ac:dyDescent="0.25">
      <c r="A563" s="302" t="s">
        <v>1636</v>
      </c>
      <c r="B563" s="295" t="s">
        <v>673</v>
      </c>
      <c r="C563" s="296" t="s">
        <v>669</v>
      </c>
      <c r="D563" s="461">
        <f>(H558+0.2)*(I558+0.4)*0.2</f>
        <v>0.53999999999999992</v>
      </c>
      <c r="E563" s="297"/>
      <c r="F563" s="293">
        <f t="shared" si="30"/>
        <v>0</v>
      </c>
      <c r="H563" s="291"/>
    </row>
    <row r="564" spans="1:10" ht="38.25" x14ac:dyDescent="0.25">
      <c r="A564" s="302" t="s">
        <v>1637</v>
      </c>
      <c r="B564" s="295" t="s">
        <v>674</v>
      </c>
      <c r="C564" s="296" t="s">
        <v>672</v>
      </c>
      <c r="D564" s="461">
        <f>(H558+0.2)*J558*2+(I558+0.4)*J558+H558*J558*2+I558*J558</f>
        <v>14.08</v>
      </c>
      <c r="E564" s="297"/>
      <c r="F564" s="293">
        <f t="shared" si="30"/>
        <v>0</v>
      </c>
      <c r="H564" s="291"/>
    </row>
    <row r="565" spans="1:10" ht="25.5" x14ac:dyDescent="0.25">
      <c r="A565" s="302" t="s">
        <v>1638</v>
      </c>
      <c r="B565" s="295" t="s">
        <v>675</v>
      </c>
      <c r="C565" s="296" t="s">
        <v>672</v>
      </c>
      <c r="D565" s="461">
        <f>H558*I558+(H558+0.2)*0.2*2+(I558+0.4)*0.2</f>
        <v>2.78</v>
      </c>
      <c r="E565" s="297"/>
      <c r="F565" s="293">
        <f t="shared" si="30"/>
        <v>0</v>
      </c>
      <c r="H565" s="291"/>
    </row>
    <row r="566" spans="1:10" ht="51" x14ac:dyDescent="0.25">
      <c r="A566" s="302" t="s">
        <v>1639</v>
      </c>
      <c r="B566" s="295" t="s">
        <v>298</v>
      </c>
      <c r="C566" s="296" t="s">
        <v>299</v>
      </c>
      <c r="D566" s="461">
        <f>(D563+D567+D568)*80</f>
        <v>193.28</v>
      </c>
      <c r="E566" s="297"/>
      <c r="F566" s="293">
        <f t="shared" si="30"/>
        <v>0</v>
      </c>
      <c r="H566" s="291"/>
    </row>
    <row r="567" spans="1:10" ht="25.5" x14ac:dyDescent="0.25">
      <c r="A567" s="302" t="s">
        <v>1640</v>
      </c>
      <c r="B567" s="295" t="s">
        <v>676</v>
      </c>
      <c r="C567" s="296" t="s">
        <v>669</v>
      </c>
      <c r="D567" s="461">
        <f>(H558+0.2)*J558*0.2*2+I558*J558*0.2</f>
        <v>1.4080000000000001</v>
      </c>
      <c r="E567" s="297"/>
      <c r="F567" s="293">
        <f t="shared" si="30"/>
        <v>0</v>
      </c>
      <c r="H567" s="291"/>
    </row>
    <row r="568" spans="1:10" ht="38.25" x14ac:dyDescent="0.25">
      <c r="A568" s="302" t="s">
        <v>1641</v>
      </c>
      <c r="B568" s="295" t="s">
        <v>677</v>
      </c>
      <c r="C568" s="296" t="s">
        <v>669</v>
      </c>
      <c r="D568" s="461">
        <f>(H558+0.2)*(I558+0.4)*0.2-0.6*0.6*0.2</f>
        <v>0.46799999999999992</v>
      </c>
      <c r="E568" s="297"/>
      <c r="F568" s="293">
        <f t="shared" si="30"/>
        <v>0</v>
      </c>
      <c r="H568" s="291"/>
    </row>
    <row r="569" spans="1:10" ht="25.5" x14ac:dyDescent="0.25">
      <c r="A569" s="302" t="s">
        <v>1642</v>
      </c>
      <c r="B569" s="295" t="s">
        <v>678</v>
      </c>
      <c r="C569" s="296" t="s">
        <v>199</v>
      </c>
      <c r="D569" s="461">
        <v>1</v>
      </c>
      <c r="E569" s="297"/>
      <c r="F569" s="293">
        <f t="shared" si="30"/>
        <v>0</v>
      </c>
      <c r="H569" s="291"/>
    </row>
    <row r="570" spans="1:10" x14ac:dyDescent="0.25">
      <c r="A570" s="302" t="s">
        <v>1643</v>
      </c>
      <c r="B570" s="295" t="s">
        <v>679</v>
      </c>
      <c r="C570" s="296" t="s">
        <v>297</v>
      </c>
      <c r="D570" s="461">
        <v>1</v>
      </c>
      <c r="E570" s="297"/>
      <c r="F570" s="293">
        <f t="shared" si="30"/>
        <v>0</v>
      </c>
      <c r="H570" s="291"/>
    </row>
    <row r="571" spans="1:10" ht="38.25" x14ac:dyDescent="0.25">
      <c r="A571" s="302" t="s">
        <v>1644</v>
      </c>
      <c r="B571" s="298" t="s">
        <v>680</v>
      </c>
      <c r="C571" s="299" t="s">
        <v>199</v>
      </c>
      <c r="D571" s="462">
        <v>1</v>
      </c>
      <c r="E571" s="297"/>
      <c r="F571" s="293">
        <f t="shared" si="30"/>
        <v>0</v>
      </c>
      <c r="H571" s="291"/>
    </row>
    <row r="572" spans="1:10" ht="71.25" customHeight="1" x14ac:dyDescent="0.25">
      <c r="A572" s="302" t="s">
        <v>1645</v>
      </c>
      <c r="B572" s="298" t="s">
        <v>681</v>
      </c>
      <c r="C572" s="299" t="s">
        <v>682</v>
      </c>
      <c r="D572" s="462">
        <f>(D560-D561)-(J558+0.4)*(H558+0.4)*(I558+0.4)</f>
        <v>7.3080000000000025</v>
      </c>
      <c r="E572" s="297"/>
      <c r="F572" s="293">
        <f t="shared" si="30"/>
        <v>0</v>
      </c>
      <c r="H572" s="291"/>
    </row>
    <row r="573" spans="1:10" ht="122.25" customHeight="1" x14ac:dyDescent="0.25">
      <c r="A573" s="302" t="s">
        <v>1646</v>
      </c>
      <c r="B573" s="304" t="s">
        <v>684</v>
      </c>
      <c r="C573" s="299" t="s">
        <v>682</v>
      </c>
      <c r="D573" s="462">
        <f>(D560-D572)*1.25</f>
        <v>8.1900000000000013</v>
      </c>
      <c r="E573" s="297"/>
      <c r="F573" s="293">
        <f t="shared" si="30"/>
        <v>0</v>
      </c>
      <c r="H573" s="291"/>
    </row>
    <row r="574" spans="1:10" s="139" customFormat="1" ht="20.25" customHeight="1" x14ac:dyDescent="0.2">
      <c r="A574" s="239" t="s">
        <v>1515</v>
      </c>
      <c r="B574" s="347" t="s">
        <v>1519</v>
      </c>
      <c r="C574" s="536"/>
      <c r="D574" s="523"/>
      <c r="E574" s="349"/>
      <c r="F574" s="470">
        <f>SUM(F560:F573)</f>
        <v>0</v>
      </c>
      <c r="H574" s="346"/>
      <c r="I574" s="346"/>
      <c r="J574" s="346"/>
    </row>
    <row r="575" spans="1:10" s="288" customFormat="1" ht="15" customHeight="1" x14ac:dyDescent="0.25">
      <c r="A575" s="574"/>
      <c r="B575" s="574"/>
      <c r="C575" s="574"/>
      <c r="D575" s="574"/>
      <c r="E575" s="574"/>
      <c r="F575" s="574"/>
      <c r="H575" s="289">
        <v>1.4</v>
      </c>
      <c r="I575" s="290">
        <v>3</v>
      </c>
      <c r="J575" s="290">
        <v>1.6</v>
      </c>
    </row>
    <row r="576" spans="1:10" ht="30" customHeight="1" x14ac:dyDescent="0.25">
      <c r="A576" s="301" t="s">
        <v>1516</v>
      </c>
      <c r="B576" s="575" t="s">
        <v>1511</v>
      </c>
      <c r="C576" s="575"/>
      <c r="D576" s="575"/>
      <c r="E576" s="575"/>
      <c r="F576" s="575"/>
      <c r="H576" s="291"/>
    </row>
    <row r="577" spans="1:10" s="294" customFormat="1" ht="12.75" x14ac:dyDescent="0.2">
      <c r="A577" s="302" t="s">
        <v>1647</v>
      </c>
      <c r="B577" s="303" t="s">
        <v>665</v>
      </c>
      <c r="C577" s="292" t="s">
        <v>35</v>
      </c>
      <c r="D577" s="460">
        <f>(H541+0.2+0.6)*(I541+0.4+0.6*2)*(J541+0.4+0.2)</f>
        <v>21.054000000000002</v>
      </c>
      <c r="E577" s="293"/>
      <c r="F577" s="293">
        <f>D577*E577</f>
        <v>0</v>
      </c>
    </row>
    <row r="578" spans="1:10" ht="123" customHeight="1" x14ac:dyDescent="0.25">
      <c r="A578" s="302" t="s">
        <v>1648</v>
      </c>
      <c r="B578" s="295" t="s">
        <v>668</v>
      </c>
      <c r="C578" s="296" t="s">
        <v>669</v>
      </c>
      <c r="D578" s="461">
        <f>(H575+0.2+0.6)*(I575+0.4+0.6*2)*(J575+0.4+0.2)</f>
        <v>22.263999999999996</v>
      </c>
      <c r="E578" s="297"/>
      <c r="F578" s="293">
        <f t="shared" ref="F578:F591" si="31">D578*E578</f>
        <v>0</v>
      </c>
      <c r="H578" s="291"/>
    </row>
    <row r="579" spans="1:10" ht="25.5" x14ac:dyDescent="0.25">
      <c r="A579" s="302" t="s">
        <v>1649</v>
      </c>
      <c r="B579" s="295" t="s">
        <v>670</v>
      </c>
      <c r="C579" s="296" t="s">
        <v>669</v>
      </c>
      <c r="D579" s="461">
        <f>(H575+0.2+0.3)*(I575+0.4+0.6)*0.1</f>
        <v>0.76</v>
      </c>
      <c r="E579" s="297"/>
      <c r="F579" s="293">
        <f t="shared" si="31"/>
        <v>0</v>
      </c>
      <c r="H579" s="291"/>
    </row>
    <row r="580" spans="1:10" ht="38.25" x14ac:dyDescent="0.25">
      <c r="A580" s="302" t="s">
        <v>1650</v>
      </c>
      <c r="B580" s="295" t="s">
        <v>671</v>
      </c>
      <c r="C580" s="296" t="s">
        <v>672</v>
      </c>
      <c r="D580" s="461">
        <f>(H575+0.4)*0.2*2+(I575+0.4)*0.2*2</f>
        <v>2.08</v>
      </c>
      <c r="E580" s="297"/>
      <c r="F580" s="293">
        <f t="shared" si="31"/>
        <v>0</v>
      </c>
      <c r="H580" s="291"/>
    </row>
    <row r="581" spans="1:10" ht="62.25" customHeight="1" x14ac:dyDescent="0.25">
      <c r="A581" s="302" t="s">
        <v>1651</v>
      </c>
      <c r="B581" s="295" t="s">
        <v>673</v>
      </c>
      <c r="C581" s="296" t="s">
        <v>669</v>
      </c>
      <c r="D581" s="461">
        <f>(H575+0.2)*(I575+0.4)*0.2</f>
        <v>1.0879999999999999</v>
      </c>
      <c r="E581" s="297"/>
      <c r="F581" s="293">
        <f t="shared" si="31"/>
        <v>0</v>
      </c>
      <c r="H581" s="291"/>
    </row>
    <row r="582" spans="1:10" ht="38.25" x14ac:dyDescent="0.25">
      <c r="A582" s="302" t="s">
        <v>1652</v>
      </c>
      <c r="B582" s="295" t="s">
        <v>674</v>
      </c>
      <c r="C582" s="296" t="s">
        <v>672</v>
      </c>
      <c r="D582" s="461">
        <f>(H575+0.2)*J575*2+(I575+0.4)*J575+H575*J575*2+I575*J575</f>
        <v>19.84</v>
      </c>
      <c r="E582" s="297"/>
      <c r="F582" s="293">
        <f t="shared" si="31"/>
        <v>0</v>
      </c>
      <c r="H582" s="291"/>
    </row>
    <row r="583" spans="1:10" ht="25.5" x14ac:dyDescent="0.25">
      <c r="A583" s="302" t="s">
        <v>1653</v>
      </c>
      <c r="B583" s="295" t="s">
        <v>675</v>
      </c>
      <c r="C583" s="296" t="s">
        <v>672</v>
      </c>
      <c r="D583" s="461">
        <f>H575*I575+(H575+0.2)*0.2*2+(I575+0.4)*0.2</f>
        <v>5.5199999999999987</v>
      </c>
      <c r="E583" s="297"/>
      <c r="F583" s="293">
        <f t="shared" si="31"/>
        <v>0</v>
      </c>
      <c r="H583" s="291"/>
    </row>
    <row r="584" spans="1:10" ht="51" x14ac:dyDescent="0.25">
      <c r="A584" s="302" t="s">
        <v>1654</v>
      </c>
      <c r="B584" s="295" t="s">
        <v>298</v>
      </c>
      <c r="C584" s="296" t="s">
        <v>299</v>
      </c>
      <c r="D584" s="461">
        <f>(D581+D585+D586)*80</f>
        <v>327.04000000000002</v>
      </c>
      <c r="E584" s="297"/>
      <c r="F584" s="293">
        <f t="shared" si="31"/>
        <v>0</v>
      </c>
      <c r="H584" s="291"/>
    </row>
    <row r="585" spans="1:10" ht="25.5" x14ac:dyDescent="0.25">
      <c r="A585" s="302" t="s">
        <v>1655</v>
      </c>
      <c r="B585" s="295" t="s">
        <v>676</v>
      </c>
      <c r="C585" s="296" t="s">
        <v>669</v>
      </c>
      <c r="D585" s="461">
        <f>(H575+0.2)*J575*0.2*2+I575*J575*0.2</f>
        <v>1.9840000000000002</v>
      </c>
      <c r="E585" s="297"/>
      <c r="F585" s="293">
        <f t="shared" si="31"/>
        <v>0</v>
      </c>
      <c r="H585" s="291"/>
    </row>
    <row r="586" spans="1:10" ht="38.25" x14ac:dyDescent="0.25">
      <c r="A586" s="302" t="s">
        <v>1656</v>
      </c>
      <c r="B586" s="295" t="s">
        <v>677</v>
      </c>
      <c r="C586" s="296" t="s">
        <v>669</v>
      </c>
      <c r="D586" s="461">
        <f>(H575+0.2)*(I575+0.4)*0.2-0.6*0.6*0.2</f>
        <v>1.0159999999999998</v>
      </c>
      <c r="E586" s="297"/>
      <c r="F586" s="293">
        <f t="shared" si="31"/>
        <v>0</v>
      </c>
      <c r="H586" s="291"/>
    </row>
    <row r="587" spans="1:10" ht="25.5" x14ac:dyDescent="0.25">
      <c r="A587" s="302" t="s">
        <v>1657</v>
      </c>
      <c r="B587" s="295" t="s">
        <v>678</v>
      </c>
      <c r="C587" s="296" t="s">
        <v>199</v>
      </c>
      <c r="D587" s="461">
        <v>1</v>
      </c>
      <c r="E587" s="297"/>
      <c r="F587" s="293">
        <f t="shared" si="31"/>
        <v>0</v>
      </c>
      <c r="H587" s="291"/>
    </row>
    <row r="588" spans="1:10" x14ac:dyDescent="0.25">
      <c r="A588" s="302" t="s">
        <v>1658</v>
      </c>
      <c r="B588" s="295" t="s">
        <v>679</v>
      </c>
      <c r="C588" s="296" t="s">
        <v>297</v>
      </c>
      <c r="D588" s="461">
        <v>1</v>
      </c>
      <c r="E588" s="297"/>
      <c r="F588" s="293">
        <f t="shared" si="31"/>
        <v>0</v>
      </c>
      <c r="H588" s="291"/>
    </row>
    <row r="589" spans="1:10" ht="38.25" x14ac:dyDescent="0.25">
      <c r="A589" s="302" t="s">
        <v>1659</v>
      </c>
      <c r="B589" s="298" t="s">
        <v>680</v>
      </c>
      <c r="C589" s="299" t="s">
        <v>199</v>
      </c>
      <c r="D589" s="462">
        <v>1</v>
      </c>
      <c r="E589" s="297"/>
      <c r="F589" s="293">
        <f t="shared" si="31"/>
        <v>0</v>
      </c>
      <c r="H589" s="440"/>
      <c r="I589" s="441"/>
      <c r="J589" s="441"/>
    </row>
    <row r="590" spans="1:10" ht="71.25" customHeight="1" x14ac:dyDescent="0.25">
      <c r="A590" s="302" t="s">
        <v>1660</v>
      </c>
      <c r="B590" s="298" t="s">
        <v>681</v>
      </c>
      <c r="C590" s="299" t="s">
        <v>682</v>
      </c>
      <c r="D590" s="462">
        <f>(D578-D579)-(J575+0.4)*(H575+0.4)*(I575+0.4)</f>
        <v>9.2639999999999958</v>
      </c>
      <c r="E590" s="297"/>
      <c r="F590" s="293">
        <f t="shared" si="31"/>
        <v>0</v>
      </c>
      <c r="H590" s="459"/>
      <c r="I590" s="441"/>
      <c r="J590" s="459"/>
    </row>
    <row r="591" spans="1:10" ht="122.25" customHeight="1" x14ac:dyDescent="0.25">
      <c r="A591" s="302" t="s">
        <v>1661</v>
      </c>
      <c r="B591" s="304" t="s">
        <v>684</v>
      </c>
      <c r="C591" s="299" t="s">
        <v>682</v>
      </c>
      <c r="D591" s="462">
        <f>(D578-D590)*1.25</f>
        <v>16.25</v>
      </c>
      <c r="E591" s="297"/>
      <c r="F591" s="293">
        <f t="shared" si="31"/>
        <v>0</v>
      </c>
      <c r="H591" s="442"/>
      <c r="I591" s="442"/>
      <c r="J591" s="442"/>
    </row>
    <row r="592" spans="1:10" s="139" customFormat="1" ht="20.25" customHeight="1" x14ac:dyDescent="0.2">
      <c r="A592" s="239" t="s">
        <v>1516</v>
      </c>
      <c r="B592" s="347" t="s">
        <v>1512</v>
      </c>
      <c r="C592" s="536"/>
      <c r="D592" s="523"/>
      <c r="E592" s="349"/>
      <c r="F592" s="323">
        <f>SUM(F577:F591)</f>
        <v>0</v>
      </c>
      <c r="H592" s="442"/>
      <c r="I592" s="442"/>
      <c r="J592" s="443"/>
    </row>
    <row r="593" spans="1:10" s="139" customFormat="1" ht="20.25" customHeight="1" x14ac:dyDescent="0.2">
      <c r="A593" s="249"/>
      <c r="B593" s="378"/>
      <c r="C593" s="537"/>
      <c r="D593" s="524"/>
      <c r="E593" s="379"/>
      <c r="F593" s="253"/>
    </row>
    <row r="594" spans="1:10" s="139" customFormat="1" ht="20.25" customHeight="1" x14ac:dyDescent="0.2">
      <c r="A594" s="239" t="s">
        <v>72</v>
      </c>
      <c r="B594" s="347" t="s">
        <v>785</v>
      </c>
      <c r="C594" s="536"/>
      <c r="D594" s="523"/>
      <c r="E594" s="349"/>
      <c r="F594" s="323">
        <f>SUM(F592+F574+F557+F540+F523+F505+F495+F478+F458+F440+F422+F404+F386+F368+F349+F330+F310+F290+F270+F250+F230+F210+F190+F172+F154+F136+F118+F99+F81+F64+F47+F29+F11)</f>
        <v>0</v>
      </c>
    </row>
    <row r="595" spans="1:10" s="339" customFormat="1" ht="16.5" customHeight="1" x14ac:dyDescent="0.25">
      <c r="A595" s="305"/>
      <c r="B595" s="342"/>
      <c r="C595" s="538"/>
      <c r="D595" s="525"/>
      <c r="E595" s="343"/>
      <c r="F595" s="344"/>
      <c r="H595" s="340"/>
      <c r="I595" s="341"/>
      <c r="J595" s="341"/>
    </row>
    <row r="596" spans="1:10" s="27" customFormat="1" ht="17.25" customHeight="1" x14ac:dyDescent="0.2">
      <c r="A596" s="244" t="s">
        <v>173</v>
      </c>
      <c r="B596" s="589" t="s">
        <v>63</v>
      </c>
      <c r="C596" s="590"/>
      <c r="D596" s="590"/>
      <c r="E596" s="590"/>
      <c r="F596" s="591"/>
    </row>
    <row r="597" spans="1:10" s="29" customFormat="1" ht="31.5" customHeight="1" x14ac:dyDescent="0.2">
      <c r="A597" s="114"/>
      <c r="B597" s="584" t="s">
        <v>57</v>
      </c>
      <c r="C597" s="585"/>
      <c r="D597" s="585"/>
      <c r="E597" s="585"/>
      <c r="F597" s="586"/>
    </row>
    <row r="598" spans="1:10" s="29" customFormat="1" ht="173.25" customHeight="1" x14ac:dyDescent="0.2">
      <c r="A598" s="34" t="s">
        <v>173</v>
      </c>
      <c r="B598" s="78" t="s">
        <v>328</v>
      </c>
      <c r="C598" s="520" t="s">
        <v>7</v>
      </c>
      <c r="D598" s="240">
        <v>75</v>
      </c>
      <c r="E598" s="241"/>
      <c r="F598" s="467">
        <f>D598*E598</f>
        <v>0</v>
      </c>
    </row>
    <row r="599" spans="1:10" s="29" customFormat="1" ht="17.25" customHeight="1" x14ac:dyDescent="0.2">
      <c r="A599" s="34"/>
      <c r="B599" s="78"/>
      <c r="C599" s="520"/>
      <c r="D599" s="240"/>
      <c r="E599" s="241"/>
      <c r="F599" s="467"/>
    </row>
    <row r="600" spans="1:10" s="29" customFormat="1" ht="15" customHeight="1" x14ac:dyDescent="0.2">
      <c r="A600" s="345" t="s">
        <v>175</v>
      </c>
      <c r="B600" s="564" t="s">
        <v>316</v>
      </c>
      <c r="C600" s="565"/>
      <c r="D600" s="565"/>
      <c r="E600" s="565"/>
      <c r="F600" s="566"/>
    </row>
    <row r="601" spans="1:10" s="139" customFormat="1" ht="12.75" x14ac:dyDescent="0.2">
      <c r="A601" s="234" t="s">
        <v>786</v>
      </c>
      <c r="B601" s="235" t="s">
        <v>329</v>
      </c>
      <c r="C601" s="80" t="s">
        <v>318</v>
      </c>
      <c r="D601" s="463">
        <v>1</v>
      </c>
      <c r="E601" s="236"/>
      <c r="F601" s="467">
        <f>+E601*D601</f>
        <v>0</v>
      </c>
    </row>
    <row r="602" spans="1:10" s="139" customFormat="1" ht="94.5" customHeight="1" x14ac:dyDescent="0.2">
      <c r="A602" s="234" t="s">
        <v>787</v>
      </c>
      <c r="B602" s="238" t="s">
        <v>331</v>
      </c>
      <c r="C602" s="80" t="s">
        <v>318</v>
      </c>
      <c r="D602" s="463">
        <v>1</v>
      </c>
      <c r="E602" s="236"/>
      <c r="F602" s="467">
        <f t="shared" ref="F602:F605" si="32">+E602*D602</f>
        <v>0</v>
      </c>
    </row>
    <row r="603" spans="1:10" s="139" customFormat="1" ht="12.75" x14ac:dyDescent="0.2">
      <c r="A603" s="234" t="s">
        <v>788</v>
      </c>
      <c r="B603" s="235" t="s">
        <v>330</v>
      </c>
      <c r="C603" s="80" t="s">
        <v>318</v>
      </c>
      <c r="D603" s="463">
        <v>1</v>
      </c>
      <c r="E603" s="236"/>
      <c r="F603" s="467">
        <f t="shared" si="32"/>
        <v>0</v>
      </c>
    </row>
    <row r="604" spans="1:10" s="29" customFormat="1" ht="15" customHeight="1" x14ac:dyDescent="0.2">
      <c r="A604" s="234" t="s">
        <v>317</v>
      </c>
      <c r="B604" s="31" t="s">
        <v>332</v>
      </c>
      <c r="C604" s="80" t="s">
        <v>318</v>
      </c>
      <c r="D604" s="463">
        <v>1</v>
      </c>
      <c r="E604" s="237"/>
      <c r="F604" s="467">
        <f t="shared" si="32"/>
        <v>0</v>
      </c>
      <c r="G604" s="139"/>
      <c r="H604" s="139"/>
      <c r="I604" s="139"/>
    </row>
    <row r="605" spans="1:10" s="29" customFormat="1" ht="119.25" customHeight="1" x14ac:dyDescent="0.2">
      <c r="A605" s="234" t="s">
        <v>789</v>
      </c>
      <c r="B605" s="30" t="s">
        <v>1441</v>
      </c>
      <c r="C605" s="80" t="s">
        <v>318</v>
      </c>
      <c r="D605" s="463">
        <v>1</v>
      </c>
      <c r="E605" s="237"/>
      <c r="F605" s="467">
        <f t="shared" si="32"/>
        <v>0</v>
      </c>
    </row>
    <row r="606" spans="1:10" s="139" customFormat="1" ht="12.75" x14ac:dyDescent="0.2">
      <c r="A606" s="239" t="s">
        <v>175</v>
      </c>
      <c r="B606" s="568" t="s">
        <v>337</v>
      </c>
      <c r="C606" s="569"/>
      <c r="D606" s="569"/>
      <c r="E606" s="570"/>
      <c r="F606" s="470">
        <f>SUM(F601:F605)</f>
        <v>0</v>
      </c>
    </row>
    <row r="607" spans="1:10" s="29" customFormat="1" ht="18" customHeight="1" x14ac:dyDescent="0.2">
      <c r="A607" s="102"/>
      <c r="B607" s="220"/>
      <c r="C607" s="539"/>
      <c r="D607" s="102"/>
      <c r="E607" s="220"/>
      <c r="F607" s="468"/>
    </row>
    <row r="608" spans="1:10" s="29" customFormat="1" ht="15" customHeight="1" x14ac:dyDescent="0.2">
      <c r="A608" s="345" t="s">
        <v>1230</v>
      </c>
      <c r="B608" s="564" t="s">
        <v>315</v>
      </c>
      <c r="C608" s="565"/>
      <c r="D608" s="565"/>
      <c r="E608" s="565"/>
      <c r="F608" s="566"/>
    </row>
    <row r="609" spans="1:9" s="139" customFormat="1" ht="12.75" x14ac:dyDescent="0.2">
      <c r="A609" s="234" t="s">
        <v>1231</v>
      </c>
      <c r="B609" s="235" t="s">
        <v>319</v>
      </c>
      <c r="C609" s="80" t="s">
        <v>318</v>
      </c>
      <c r="D609" s="463">
        <v>3</v>
      </c>
      <c r="E609" s="236"/>
      <c r="F609" s="40">
        <f>+E609*D609</f>
        <v>0</v>
      </c>
    </row>
    <row r="610" spans="1:9" s="139" customFormat="1" ht="12.75" x14ac:dyDescent="0.2">
      <c r="A610" s="234" t="s">
        <v>1232</v>
      </c>
      <c r="B610" s="235" t="s">
        <v>320</v>
      </c>
      <c r="C610" s="80" t="s">
        <v>318</v>
      </c>
      <c r="D610" s="463">
        <v>3</v>
      </c>
      <c r="E610" s="236"/>
      <c r="F610" s="40">
        <f t="shared" ref="F610:F618" si="33">+E610*D610</f>
        <v>0</v>
      </c>
    </row>
    <row r="611" spans="1:9" s="139" customFormat="1" ht="12.75" x14ac:dyDescent="0.2">
      <c r="A611" s="234" t="s">
        <v>1233</v>
      </c>
      <c r="B611" s="235" t="s">
        <v>321</v>
      </c>
      <c r="C611" s="80" t="s">
        <v>318</v>
      </c>
      <c r="D611" s="463">
        <v>1</v>
      </c>
      <c r="E611" s="236"/>
      <c r="F611" s="40">
        <f t="shared" si="33"/>
        <v>0</v>
      </c>
    </row>
    <row r="612" spans="1:9" s="139" customFormat="1" ht="12.75" x14ac:dyDescent="0.2">
      <c r="A612" s="234" t="s">
        <v>1234</v>
      </c>
      <c r="B612" s="235" t="s">
        <v>322</v>
      </c>
      <c r="C612" s="80" t="s">
        <v>318</v>
      </c>
      <c r="D612" s="463">
        <v>2</v>
      </c>
      <c r="E612" s="236"/>
      <c r="F612" s="40">
        <f t="shared" si="33"/>
        <v>0</v>
      </c>
    </row>
    <row r="613" spans="1:9" s="139" customFormat="1" ht="12.75" x14ac:dyDescent="0.2">
      <c r="A613" s="234" t="s">
        <v>1235</v>
      </c>
      <c r="B613" s="235" t="s">
        <v>326</v>
      </c>
      <c r="C613" s="80" t="s">
        <v>318</v>
      </c>
      <c r="D613" s="463">
        <v>1</v>
      </c>
      <c r="E613" s="236"/>
      <c r="F613" s="40">
        <f t="shared" si="33"/>
        <v>0</v>
      </c>
    </row>
    <row r="614" spans="1:9" s="139" customFormat="1" ht="12.75" x14ac:dyDescent="0.2">
      <c r="A614" s="234" t="s">
        <v>1236</v>
      </c>
      <c r="B614" s="235" t="s">
        <v>327</v>
      </c>
      <c r="C614" s="80" t="s">
        <v>318</v>
      </c>
      <c r="D614" s="463">
        <v>2</v>
      </c>
      <c r="E614" s="236"/>
      <c r="F614" s="40">
        <f t="shared" si="33"/>
        <v>0</v>
      </c>
    </row>
    <row r="615" spans="1:9" s="139" customFormat="1" ht="94.5" customHeight="1" x14ac:dyDescent="0.2">
      <c r="A615" s="234" t="s">
        <v>1237</v>
      </c>
      <c r="B615" s="238" t="s">
        <v>323</v>
      </c>
      <c r="C615" s="80" t="s">
        <v>318</v>
      </c>
      <c r="D615" s="463">
        <v>1</v>
      </c>
      <c r="E615" s="236"/>
      <c r="F615" s="40">
        <f t="shared" si="33"/>
        <v>0</v>
      </c>
    </row>
    <row r="616" spans="1:9" s="139" customFormat="1" ht="12.75" x14ac:dyDescent="0.2">
      <c r="A616" s="234" t="s">
        <v>1238</v>
      </c>
      <c r="B616" s="235" t="s">
        <v>324</v>
      </c>
      <c r="C616" s="80" t="s">
        <v>318</v>
      </c>
      <c r="D616" s="463">
        <v>1</v>
      </c>
      <c r="E616" s="236"/>
      <c r="F616" s="40">
        <f t="shared" si="33"/>
        <v>0</v>
      </c>
    </row>
    <row r="617" spans="1:9" s="29" customFormat="1" ht="15" customHeight="1" x14ac:dyDescent="0.2">
      <c r="A617" s="234" t="s">
        <v>1239</v>
      </c>
      <c r="B617" s="31" t="s">
        <v>325</v>
      </c>
      <c r="C617" s="80" t="s">
        <v>318</v>
      </c>
      <c r="D617" s="463">
        <v>1</v>
      </c>
      <c r="E617" s="237"/>
      <c r="F617" s="40">
        <f t="shared" si="33"/>
        <v>0</v>
      </c>
      <c r="G617" s="139"/>
      <c r="H617" s="139"/>
      <c r="I617" s="139"/>
    </row>
    <row r="618" spans="1:9" s="29" customFormat="1" ht="111.75" customHeight="1" x14ac:dyDescent="0.2">
      <c r="A618" s="234" t="s">
        <v>1240</v>
      </c>
      <c r="B618" s="30" t="s">
        <v>1441</v>
      </c>
      <c r="C618" s="80" t="s">
        <v>318</v>
      </c>
      <c r="D618" s="463">
        <v>1</v>
      </c>
      <c r="E618" s="237"/>
      <c r="F618" s="40">
        <f t="shared" si="33"/>
        <v>0</v>
      </c>
    </row>
    <row r="619" spans="1:9" s="139" customFormat="1" ht="12.75" x14ac:dyDescent="0.2">
      <c r="A619" s="239" t="s">
        <v>1230</v>
      </c>
      <c r="B619" s="568" t="s">
        <v>735</v>
      </c>
      <c r="C619" s="569"/>
      <c r="D619" s="569"/>
      <c r="E619" s="570"/>
      <c r="F619" s="470">
        <f>SUM(F609:F618)</f>
        <v>0</v>
      </c>
    </row>
    <row r="620" spans="1:9" s="29" customFormat="1" ht="18" customHeight="1" x14ac:dyDescent="0.2">
      <c r="A620" s="102"/>
      <c r="B620" s="220"/>
      <c r="C620" s="539"/>
      <c r="D620" s="102"/>
      <c r="E620" s="220"/>
      <c r="F620" s="468"/>
    </row>
    <row r="621" spans="1:9" s="29" customFormat="1" ht="15" customHeight="1" x14ac:dyDescent="0.2">
      <c r="A621" s="345" t="s">
        <v>1241</v>
      </c>
      <c r="B621" s="567" t="s">
        <v>333</v>
      </c>
      <c r="C621" s="567"/>
      <c r="D621" s="567"/>
      <c r="E621" s="567"/>
      <c r="F621" s="567"/>
    </row>
    <row r="622" spans="1:9" s="139" customFormat="1" ht="12.75" x14ac:dyDescent="0.2">
      <c r="A622" s="234" t="s">
        <v>1662</v>
      </c>
      <c r="B622" s="235" t="s">
        <v>319</v>
      </c>
      <c r="C622" s="80" t="s">
        <v>318</v>
      </c>
      <c r="D622" s="463">
        <v>1</v>
      </c>
      <c r="E622" s="236"/>
      <c r="F622" s="40">
        <f>+E622*D622</f>
        <v>0</v>
      </c>
    </row>
    <row r="623" spans="1:9" s="139" customFormat="1" ht="12.75" x14ac:dyDescent="0.2">
      <c r="A623" s="234" t="s">
        <v>1663</v>
      </c>
      <c r="B623" s="235" t="s">
        <v>334</v>
      </c>
      <c r="C623" s="80" t="s">
        <v>318</v>
      </c>
      <c r="D623" s="463">
        <v>1</v>
      </c>
      <c r="E623" s="236"/>
      <c r="F623" s="40">
        <f t="shared" ref="F623:F634" si="34">+E623*D623</f>
        <v>0</v>
      </c>
    </row>
    <row r="624" spans="1:9" s="139" customFormat="1" ht="12.75" x14ac:dyDescent="0.2">
      <c r="A624" s="234" t="s">
        <v>1664</v>
      </c>
      <c r="B624" s="235" t="s">
        <v>335</v>
      </c>
      <c r="C624" s="80" t="s">
        <v>318</v>
      </c>
      <c r="D624" s="463">
        <v>1</v>
      </c>
      <c r="E624" s="236"/>
      <c r="F624" s="40">
        <f t="shared" si="34"/>
        <v>0</v>
      </c>
    </row>
    <row r="625" spans="1:9" s="139" customFormat="1" ht="12.75" x14ac:dyDescent="0.2">
      <c r="A625" s="234" t="s">
        <v>1665</v>
      </c>
      <c r="B625" s="235" t="s">
        <v>320</v>
      </c>
      <c r="C625" s="80" t="s">
        <v>318</v>
      </c>
      <c r="D625" s="463">
        <v>3</v>
      </c>
      <c r="E625" s="236"/>
      <c r="F625" s="40">
        <f t="shared" si="34"/>
        <v>0</v>
      </c>
    </row>
    <row r="626" spans="1:9" s="139" customFormat="1" ht="12.75" x14ac:dyDescent="0.2">
      <c r="A626" s="234" t="s">
        <v>1666</v>
      </c>
      <c r="B626" s="235" t="s">
        <v>321</v>
      </c>
      <c r="C626" s="80" t="s">
        <v>318</v>
      </c>
      <c r="D626" s="463">
        <v>1</v>
      </c>
      <c r="E626" s="236"/>
      <c r="F626" s="40">
        <f t="shared" si="34"/>
        <v>0</v>
      </c>
    </row>
    <row r="627" spans="1:9" s="139" customFormat="1" ht="12.75" x14ac:dyDescent="0.2">
      <c r="A627" s="234" t="s">
        <v>1667</v>
      </c>
      <c r="B627" s="235" t="s">
        <v>336</v>
      </c>
      <c r="C627" s="80" t="s">
        <v>318</v>
      </c>
      <c r="D627" s="463">
        <v>2</v>
      </c>
      <c r="E627" s="236"/>
      <c r="F627" s="40">
        <f t="shared" si="34"/>
        <v>0</v>
      </c>
    </row>
    <row r="628" spans="1:9" s="139" customFormat="1" ht="12.75" x14ac:dyDescent="0.2">
      <c r="A628" s="234" t="s">
        <v>1668</v>
      </c>
      <c r="B628" s="235" t="s">
        <v>322</v>
      </c>
      <c r="C628" s="80" t="s">
        <v>318</v>
      </c>
      <c r="D628" s="463">
        <v>3</v>
      </c>
      <c r="E628" s="236"/>
      <c r="F628" s="40">
        <f t="shared" si="34"/>
        <v>0</v>
      </c>
    </row>
    <row r="629" spans="1:9" s="139" customFormat="1" ht="12.75" x14ac:dyDescent="0.2">
      <c r="A629" s="234" t="s">
        <v>1669</v>
      </c>
      <c r="B629" s="235" t="s">
        <v>326</v>
      </c>
      <c r="C629" s="80" t="s">
        <v>318</v>
      </c>
      <c r="D629" s="463">
        <v>1</v>
      </c>
      <c r="E629" s="236"/>
      <c r="F629" s="40">
        <f t="shared" si="34"/>
        <v>0</v>
      </c>
    </row>
    <row r="630" spans="1:9" s="139" customFormat="1" ht="12.75" x14ac:dyDescent="0.2">
      <c r="A630" s="234" t="s">
        <v>1670</v>
      </c>
      <c r="B630" s="235" t="s">
        <v>327</v>
      </c>
      <c r="C630" s="80" t="s">
        <v>318</v>
      </c>
      <c r="D630" s="463">
        <v>2</v>
      </c>
      <c r="E630" s="236"/>
      <c r="F630" s="40">
        <f t="shared" si="34"/>
        <v>0</v>
      </c>
    </row>
    <row r="631" spans="1:9" s="139" customFormat="1" ht="94.5" customHeight="1" x14ac:dyDescent="0.2">
      <c r="A631" s="234" t="s">
        <v>1671</v>
      </c>
      <c r="B631" s="238" t="s">
        <v>323</v>
      </c>
      <c r="C631" s="80" t="s">
        <v>318</v>
      </c>
      <c r="D631" s="463">
        <v>2</v>
      </c>
      <c r="E631" s="236"/>
      <c r="F631" s="40">
        <f t="shared" si="34"/>
        <v>0</v>
      </c>
    </row>
    <row r="632" spans="1:9" s="139" customFormat="1" ht="12.75" x14ac:dyDescent="0.2">
      <c r="A632" s="234" t="s">
        <v>1672</v>
      </c>
      <c r="B632" s="235" t="s">
        <v>324</v>
      </c>
      <c r="C632" s="80" t="s">
        <v>318</v>
      </c>
      <c r="D632" s="463">
        <v>2</v>
      </c>
      <c r="E632" s="236"/>
      <c r="F632" s="40">
        <f t="shared" si="34"/>
        <v>0</v>
      </c>
    </row>
    <row r="633" spans="1:9" s="29" customFormat="1" ht="15" customHeight="1" x14ac:dyDescent="0.2">
      <c r="A633" s="234" t="s">
        <v>1673</v>
      </c>
      <c r="B633" s="31" t="s">
        <v>325</v>
      </c>
      <c r="C633" s="80" t="s">
        <v>318</v>
      </c>
      <c r="D633" s="463">
        <v>1</v>
      </c>
      <c r="E633" s="237"/>
      <c r="F633" s="40">
        <f t="shared" si="34"/>
        <v>0</v>
      </c>
      <c r="G633" s="139"/>
      <c r="H633" s="139"/>
      <c r="I633" s="139"/>
    </row>
    <row r="634" spans="1:9" s="29" customFormat="1" ht="113.25" customHeight="1" x14ac:dyDescent="0.2">
      <c r="A634" s="234" t="s">
        <v>1674</v>
      </c>
      <c r="B634" s="30" t="s">
        <v>1441</v>
      </c>
      <c r="C634" s="80" t="s">
        <v>318</v>
      </c>
      <c r="D634" s="463">
        <v>1</v>
      </c>
      <c r="E634" s="237"/>
      <c r="F634" s="40">
        <f t="shared" si="34"/>
        <v>0</v>
      </c>
    </row>
    <row r="635" spans="1:9" s="139" customFormat="1" ht="12.75" x14ac:dyDescent="0.2">
      <c r="A635" s="239" t="s">
        <v>1241</v>
      </c>
      <c r="B635" s="568" t="s">
        <v>736</v>
      </c>
      <c r="C635" s="569"/>
      <c r="D635" s="569"/>
      <c r="E635" s="570"/>
      <c r="F635" s="470">
        <f>SUM(F622:F634)</f>
        <v>0</v>
      </c>
    </row>
    <row r="636" spans="1:9" s="29" customFormat="1" ht="15" customHeight="1" x14ac:dyDescent="0.2">
      <c r="A636" s="234"/>
      <c r="B636" s="30"/>
      <c r="C636" s="80"/>
      <c r="D636" s="463"/>
      <c r="E636" s="237"/>
      <c r="F636" s="237"/>
    </row>
    <row r="637" spans="1:9" s="29" customFormat="1" ht="15" customHeight="1" x14ac:dyDescent="0.2">
      <c r="A637" s="345" t="s">
        <v>1242</v>
      </c>
      <c r="B637" s="567" t="s">
        <v>339</v>
      </c>
      <c r="C637" s="567"/>
      <c r="D637" s="567"/>
      <c r="E637" s="567"/>
      <c r="F637" s="567"/>
    </row>
    <row r="638" spans="1:9" s="139" customFormat="1" ht="12.75" x14ac:dyDescent="0.2">
      <c r="A638" s="234" t="s">
        <v>1675</v>
      </c>
      <c r="B638" s="235" t="s">
        <v>340</v>
      </c>
      <c r="C638" s="80" t="s">
        <v>318</v>
      </c>
      <c r="D638" s="463">
        <v>2</v>
      </c>
      <c r="E638" s="236"/>
      <c r="F638" s="40">
        <f>+E638*D638</f>
        <v>0</v>
      </c>
    </row>
    <row r="639" spans="1:9" s="139" customFormat="1" ht="12.75" x14ac:dyDescent="0.2">
      <c r="A639" s="234" t="s">
        <v>1676</v>
      </c>
      <c r="B639" s="235" t="s">
        <v>341</v>
      </c>
      <c r="C639" s="80" t="s">
        <v>318</v>
      </c>
      <c r="D639" s="463">
        <v>1</v>
      </c>
      <c r="E639" s="236"/>
      <c r="F639" s="40">
        <f t="shared" ref="F639:F641" si="35">+E639*D639</f>
        <v>0</v>
      </c>
    </row>
    <row r="640" spans="1:9" s="29" customFormat="1" ht="15" customHeight="1" x14ac:dyDescent="0.2">
      <c r="A640" s="234" t="s">
        <v>1677</v>
      </c>
      <c r="B640" s="31" t="s">
        <v>332</v>
      </c>
      <c r="C640" s="80" t="s">
        <v>318</v>
      </c>
      <c r="D640" s="463">
        <v>1</v>
      </c>
      <c r="E640" s="237"/>
      <c r="F640" s="40">
        <f t="shared" si="35"/>
        <v>0</v>
      </c>
      <c r="G640" s="139"/>
      <c r="H640" s="139"/>
      <c r="I640" s="139"/>
    </row>
    <row r="641" spans="1:9" s="29" customFormat="1" ht="119.25" customHeight="1" x14ac:dyDescent="0.2">
      <c r="A641" s="234" t="s">
        <v>1678</v>
      </c>
      <c r="B641" s="30" t="s">
        <v>1441</v>
      </c>
      <c r="C641" s="80" t="s">
        <v>318</v>
      </c>
      <c r="D641" s="463">
        <v>1</v>
      </c>
      <c r="E641" s="237"/>
      <c r="F641" s="40">
        <f t="shared" si="35"/>
        <v>0</v>
      </c>
    </row>
    <row r="642" spans="1:9" s="139" customFormat="1" ht="12.75" x14ac:dyDescent="0.2">
      <c r="A642" s="239" t="s">
        <v>1242</v>
      </c>
      <c r="B642" s="568" t="s">
        <v>1243</v>
      </c>
      <c r="C642" s="569"/>
      <c r="D642" s="569"/>
      <c r="E642" s="570"/>
      <c r="F642" s="470">
        <f>SUM(F638:F641)</f>
        <v>0</v>
      </c>
    </row>
    <row r="643" spans="1:9" s="29" customFormat="1" ht="18" customHeight="1" x14ac:dyDescent="0.2">
      <c r="A643" s="102"/>
      <c r="B643" s="220"/>
      <c r="C643" s="539"/>
      <c r="D643" s="102"/>
      <c r="E643" s="220"/>
      <c r="F643" s="468"/>
    </row>
    <row r="644" spans="1:9" s="29" customFormat="1" ht="15" customHeight="1" x14ac:dyDescent="0.2">
      <c r="A644" s="345" t="s">
        <v>1244</v>
      </c>
      <c r="B644" s="567" t="s">
        <v>342</v>
      </c>
      <c r="C644" s="567"/>
      <c r="D644" s="567"/>
      <c r="E644" s="567"/>
      <c r="F644" s="567"/>
    </row>
    <row r="645" spans="1:9" s="139" customFormat="1" ht="12.75" x14ac:dyDescent="0.2">
      <c r="A645" s="234" t="s">
        <v>1679</v>
      </c>
      <c r="B645" s="235" t="s">
        <v>319</v>
      </c>
      <c r="C645" s="80" t="s">
        <v>318</v>
      </c>
      <c r="D645" s="463">
        <v>2</v>
      </c>
      <c r="E645" s="236"/>
      <c r="F645" s="40">
        <f>+E645*D645</f>
        <v>0</v>
      </c>
    </row>
    <row r="646" spans="1:9" s="139" customFormat="1" ht="12.75" x14ac:dyDescent="0.2">
      <c r="A646" s="234" t="s">
        <v>1680</v>
      </c>
      <c r="B646" s="235" t="s">
        <v>343</v>
      </c>
      <c r="C646" s="80" t="s">
        <v>318</v>
      </c>
      <c r="D646" s="463">
        <v>1</v>
      </c>
      <c r="E646" s="236"/>
      <c r="F646" s="40">
        <f t="shared" ref="F646:F653" si="36">+E646*D646</f>
        <v>0</v>
      </c>
    </row>
    <row r="647" spans="1:9" s="139" customFormat="1" ht="12.75" x14ac:dyDescent="0.2">
      <c r="A647" s="234" t="s">
        <v>1681</v>
      </c>
      <c r="B647" s="235" t="s">
        <v>344</v>
      </c>
      <c r="C647" s="80" t="s">
        <v>318</v>
      </c>
      <c r="D647" s="463">
        <v>1</v>
      </c>
      <c r="E647" s="236"/>
      <c r="F647" s="40">
        <f t="shared" si="36"/>
        <v>0</v>
      </c>
    </row>
    <row r="648" spans="1:9" s="139" customFormat="1" ht="12.75" x14ac:dyDescent="0.2">
      <c r="A648" s="234" t="s">
        <v>1682</v>
      </c>
      <c r="B648" s="235" t="s">
        <v>345</v>
      </c>
      <c r="C648" s="80" t="s">
        <v>318</v>
      </c>
      <c r="D648" s="463">
        <v>1</v>
      </c>
      <c r="E648" s="237"/>
      <c r="F648" s="40">
        <f t="shared" si="36"/>
        <v>0</v>
      </c>
    </row>
    <row r="649" spans="1:9" s="139" customFormat="1" ht="12.75" x14ac:dyDescent="0.2">
      <c r="A649" s="234" t="s">
        <v>1683</v>
      </c>
      <c r="B649" s="235" t="s">
        <v>346</v>
      </c>
      <c r="C649" s="80" t="s">
        <v>318</v>
      </c>
      <c r="D649" s="463">
        <v>1</v>
      </c>
      <c r="E649" s="237"/>
      <c r="F649" s="40">
        <f t="shared" si="36"/>
        <v>0</v>
      </c>
    </row>
    <row r="650" spans="1:9" s="139" customFormat="1" ht="94.5" customHeight="1" x14ac:dyDescent="0.2">
      <c r="A650" s="234" t="s">
        <v>1684</v>
      </c>
      <c r="B650" s="238" t="s">
        <v>347</v>
      </c>
      <c r="C650" s="80" t="s">
        <v>318</v>
      </c>
      <c r="D650" s="463">
        <v>1</v>
      </c>
      <c r="E650" s="236"/>
      <c r="F650" s="40">
        <f t="shared" si="36"/>
        <v>0</v>
      </c>
    </row>
    <row r="651" spans="1:9" s="139" customFormat="1" ht="12.75" x14ac:dyDescent="0.2">
      <c r="A651" s="234" t="s">
        <v>1685</v>
      </c>
      <c r="B651" s="235" t="s">
        <v>348</v>
      </c>
      <c r="C651" s="80" t="s">
        <v>318</v>
      </c>
      <c r="D651" s="463">
        <v>1</v>
      </c>
      <c r="E651" s="236"/>
      <c r="F651" s="40">
        <f t="shared" si="36"/>
        <v>0</v>
      </c>
    </row>
    <row r="652" spans="1:9" s="29" customFormat="1" ht="15" customHeight="1" x14ac:dyDescent="0.2">
      <c r="A652" s="234" t="s">
        <v>1686</v>
      </c>
      <c r="B652" s="31" t="s">
        <v>325</v>
      </c>
      <c r="C652" s="80" t="s">
        <v>318</v>
      </c>
      <c r="D652" s="463">
        <v>1</v>
      </c>
      <c r="E652" s="237"/>
      <c r="F652" s="40">
        <f t="shared" si="36"/>
        <v>0</v>
      </c>
      <c r="G652" s="139"/>
      <c r="H652" s="139"/>
      <c r="I652" s="139"/>
    </row>
    <row r="653" spans="1:9" s="29" customFormat="1" ht="113.25" customHeight="1" x14ac:dyDescent="0.2">
      <c r="A653" s="234" t="s">
        <v>1687</v>
      </c>
      <c r="B653" s="30" t="s">
        <v>1441</v>
      </c>
      <c r="C653" s="80" t="s">
        <v>318</v>
      </c>
      <c r="D653" s="463">
        <v>1</v>
      </c>
      <c r="E653" s="237"/>
      <c r="F653" s="40">
        <f t="shared" si="36"/>
        <v>0</v>
      </c>
    </row>
    <row r="654" spans="1:9" s="139" customFormat="1" ht="12.75" x14ac:dyDescent="0.2">
      <c r="A654" s="239" t="s">
        <v>1244</v>
      </c>
      <c r="B654" s="568" t="s">
        <v>1245</v>
      </c>
      <c r="C654" s="569"/>
      <c r="D654" s="569"/>
      <c r="E654" s="570"/>
      <c r="F654" s="470">
        <f>SUM(F645:F653)</f>
        <v>0</v>
      </c>
    </row>
    <row r="655" spans="1:9" s="29" customFormat="1" ht="15" customHeight="1" x14ac:dyDescent="0.2">
      <c r="A655" s="234"/>
      <c r="B655" s="30"/>
      <c r="C655" s="80"/>
      <c r="D655" s="463"/>
      <c r="E655" s="237"/>
      <c r="F655" s="237"/>
    </row>
    <row r="656" spans="1:9" s="29" customFormat="1" ht="15" customHeight="1" x14ac:dyDescent="0.2">
      <c r="A656" s="345" t="s">
        <v>1246</v>
      </c>
      <c r="B656" s="567" t="s">
        <v>349</v>
      </c>
      <c r="C656" s="567"/>
      <c r="D656" s="567"/>
      <c r="E656" s="567"/>
      <c r="F656" s="567"/>
    </row>
    <row r="657" spans="1:9" s="139" customFormat="1" ht="12.75" x14ac:dyDescent="0.2">
      <c r="A657" s="234" t="s">
        <v>1688</v>
      </c>
      <c r="B657" s="235" t="s">
        <v>350</v>
      </c>
      <c r="C657" s="80" t="s">
        <v>318</v>
      </c>
      <c r="D657" s="463">
        <v>1</v>
      </c>
      <c r="E657" s="444"/>
      <c r="F657" s="40">
        <f>+E657*D657</f>
        <v>0</v>
      </c>
    </row>
    <row r="658" spans="1:9" s="139" customFormat="1" ht="12.75" x14ac:dyDescent="0.2">
      <c r="A658" s="234" t="s">
        <v>1689</v>
      </c>
      <c r="B658" s="235" t="s">
        <v>351</v>
      </c>
      <c r="C658" s="80" t="s">
        <v>318</v>
      </c>
      <c r="D658" s="463">
        <v>2</v>
      </c>
      <c r="E658" s="444"/>
      <c r="F658" s="40">
        <f t="shared" ref="F658:F670" si="37">+E658*D658</f>
        <v>0</v>
      </c>
    </row>
    <row r="659" spans="1:9" s="139" customFormat="1" ht="12.75" x14ac:dyDescent="0.2">
      <c r="A659" s="234" t="s">
        <v>1690</v>
      </c>
      <c r="B659" s="235" t="s">
        <v>320</v>
      </c>
      <c r="C659" s="80" t="s">
        <v>318</v>
      </c>
      <c r="D659" s="463">
        <v>1</v>
      </c>
      <c r="E659" s="444"/>
      <c r="F659" s="40">
        <f t="shared" si="37"/>
        <v>0</v>
      </c>
    </row>
    <row r="660" spans="1:9" s="139" customFormat="1" ht="12.75" x14ac:dyDescent="0.2">
      <c r="A660" s="234" t="s">
        <v>1691</v>
      </c>
      <c r="B660" s="235" t="s">
        <v>352</v>
      </c>
      <c r="C660" s="80" t="s">
        <v>318</v>
      </c>
      <c r="D660" s="463">
        <v>2</v>
      </c>
      <c r="E660" s="444"/>
      <c r="F660" s="40">
        <f t="shared" si="37"/>
        <v>0</v>
      </c>
    </row>
    <row r="661" spans="1:9" s="139" customFormat="1" ht="12.75" x14ac:dyDescent="0.2">
      <c r="A661" s="234" t="s">
        <v>1692</v>
      </c>
      <c r="B661" s="235" t="s">
        <v>321</v>
      </c>
      <c r="C661" s="80" t="s">
        <v>318</v>
      </c>
      <c r="D661" s="463">
        <v>1</v>
      </c>
      <c r="E661" s="444"/>
      <c r="F661" s="40">
        <f t="shared" si="37"/>
        <v>0</v>
      </c>
    </row>
    <row r="662" spans="1:9" s="139" customFormat="1" ht="12.75" x14ac:dyDescent="0.2">
      <c r="A662" s="234" t="s">
        <v>1693</v>
      </c>
      <c r="B662" s="235" t="s">
        <v>322</v>
      </c>
      <c r="C662" s="80" t="s">
        <v>318</v>
      </c>
      <c r="D662" s="463">
        <v>3</v>
      </c>
      <c r="E662" s="444"/>
      <c r="F662" s="40">
        <f t="shared" si="37"/>
        <v>0</v>
      </c>
    </row>
    <row r="663" spans="1:9" s="139" customFormat="1" ht="12.75" x14ac:dyDescent="0.2">
      <c r="A663" s="234" t="s">
        <v>1694</v>
      </c>
      <c r="B663" s="235" t="s">
        <v>354</v>
      </c>
      <c r="C663" s="80" t="s">
        <v>318</v>
      </c>
      <c r="D663" s="463">
        <v>2</v>
      </c>
      <c r="E663" s="444"/>
      <c r="F663" s="40">
        <f t="shared" si="37"/>
        <v>0</v>
      </c>
    </row>
    <row r="664" spans="1:9" s="139" customFormat="1" ht="12.75" x14ac:dyDescent="0.2">
      <c r="A664" s="234" t="s">
        <v>1695</v>
      </c>
      <c r="B664" s="235" t="s">
        <v>353</v>
      </c>
      <c r="C664" s="80" t="s">
        <v>318</v>
      </c>
      <c r="D664" s="463">
        <v>1</v>
      </c>
      <c r="E664" s="444"/>
      <c r="F664" s="40">
        <f t="shared" si="37"/>
        <v>0</v>
      </c>
    </row>
    <row r="665" spans="1:9" s="139" customFormat="1" ht="12.75" x14ac:dyDescent="0.2">
      <c r="A665" s="234" t="s">
        <v>1696</v>
      </c>
      <c r="B665" s="235" t="s">
        <v>327</v>
      </c>
      <c r="C665" s="80" t="s">
        <v>318</v>
      </c>
      <c r="D665" s="463">
        <v>1</v>
      </c>
      <c r="E665" s="444"/>
      <c r="F665" s="40">
        <f t="shared" si="37"/>
        <v>0</v>
      </c>
    </row>
    <row r="666" spans="1:9" s="139" customFormat="1" ht="12.75" x14ac:dyDescent="0.2">
      <c r="A666" s="234" t="s">
        <v>1697</v>
      </c>
      <c r="B666" s="235" t="s">
        <v>355</v>
      </c>
      <c r="C666" s="80" t="s">
        <v>318</v>
      </c>
      <c r="D666" s="463">
        <v>1</v>
      </c>
      <c r="E666" s="444"/>
      <c r="F666" s="40">
        <f t="shared" si="37"/>
        <v>0</v>
      </c>
    </row>
    <row r="667" spans="1:9" s="139" customFormat="1" ht="94.5" customHeight="1" x14ac:dyDescent="0.2">
      <c r="A667" s="234" t="s">
        <v>1698</v>
      </c>
      <c r="B667" s="238" t="s">
        <v>323</v>
      </c>
      <c r="C667" s="80" t="s">
        <v>318</v>
      </c>
      <c r="D667" s="463">
        <v>1</v>
      </c>
      <c r="E667" s="444"/>
      <c r="F667" s="40">
        <f t="shared" si="37"/>
        <v>0</v>
      </c>
    </row>
    <row r="668" spans="1:9" s="139" customFormat="1" ht="12.75" x14ac:dyDescent="0.2">
      <c r="A668" s="234" t="s">
        <v>1699</v>
      </c>
      <c r="B668" s="235" t="s">
        <v>324</v>
      </c>
      <c r="C668" s="80" t="s">
        <v>318</v>
      </c>
      <c r="D668" s="463">
        <v>1</v>
      </c>
      <c r="E668" s="444"/>
      <c r="F668" s="40">
        <f t="shared" si="37"/>
        <v>0</v>
      </c>
    </row>
    <row r="669" spans="1:9" s="29" customFormat="1" ht="15" customHeight="1" x14ac:dyDescent="0.2">
      <c r="A669" s="234" t="s">
        <v>1700</v>
      </c>
      <c r="B669" s="31" t="s">
        <v>325</v>
      </c>
      <c r="C669" s="80" t="s">
        <v>318</v>
      </c>
      <c r="D669" s="463">
        <v>1</v>
      </c>
      <c r="E669" s="445"/>
      <c r="F669" s="40">
        <f t="shared" si="37"/>
        <v>0</v>
      </c>
      <c r="G669" s="139"/>
      <c r="H669" s="139"/>
      <c r="I669" s="139"/>
    </row>
    <row r="670" spans="1:9" s="29" customFormat="1" ht="113.25" customHeight="1" x14ac:dyDescent="0.2">
      <c r="A670" s="234" t="s">
        <v>1701</v>
      </c>
      <c r="B670" s="30" t="s">
        <v>1441</v>
      </c>
      <c r="C670" s="80" t="s">
        <v>318</v>
      </c>
      <c r="D670" s="463">
        <v>1</v>
      </c>
      <c r="E670" s="445"/>
      <c r="F670" s="40">
        <f t="shared" si="37"/>
        <v>0</v>
      </c>
    </row>
    <row r="671" spans="1:9" s="139" customFormat="1" ht="12.75" x14ac:dyDescent="0.2">
      <c r="A671" s="239" t="s">
        <v>1246</v>
      </c>
      <c r="B671" s="568" t="s">
        <v>738</v>
      </c>
      <c r="C671" s="569"/>
      <c r="D671" s="569"/>
      <c r="E671" s="570"/>
      <c r="F671" s="470">
        <f>SUM(F657:F670)</f>
        <v>0</v>
      </c>
    </row>
    <row r="672" spans="1:9" s="29" customFormat="1" ht="15" customHeight="1" x14ac:dyDescent="0.2">
      <c r="A672" s="234"/>
      <c r="B672" s="30"/>
      <c r="C672" s="80"/>
      <c r="D672" s="463"/>
      <c r="E672" s="237"/>
      <c r="F672" s="237"/>
    </row>
    <row r="673" spans="1:9" s="29" customFormat="1" ht="15" customHeight="1" x14ac:dyDescent="0.2">
      <c r="A673" s="345" t="s">
        <v>1247</v>
      </c>
      <c r="B673" s="567" t="s">
        <v>356</v>
      </c>
      <c r="C673" s="567"/>
      <c r="D673" s="567"/>
      <c r="E673" s="567"/>
      <c r="F673" s="567"/>
    </row>
    <row r="674" spans="1:9" s="139" customFormat="1" ht="12.75" x14ac:dyDescent="0.2">
      <c r="A674" s="234" t="s">
        <v>1702</v>
      </c>
      <c r="B674" s="235" t="s">
        <v>329</v>
      </c>
      <c r="C674" s="80" t="s">
        <v>318</v>
      </c>
      <c r="D674" s="463">
        <v>1</v>
      </c>
      <c r="E674" s="236"/>
      <c r="F674" s="40">
        <f>+E674*D674</f>
        <v>0</v>
      </c>
    </row>
    <row r="675" spans="1:9" s="139" customFormat="1" ht="12.75" x14ac:dyDescent="0.2">
      <c r="A675" s="234" t="s">
        <v>1703</v>
      </c>
      <c r="B675" s="235" t="s">
        <v>357</v>
      </c>
      <c r="C675" s="80" t="s">
        <v>318</v>
      </c>
      <c r="D675" s="463">
        <v>2</v>
      </c>
      <c r="E675" s="236"/>
      <c r="F675" s="40">
        <f t="shared" ref="F675:F685" si="38">+E675*D675</f>
        <v>0</v>
      </c>
    </row>
    <row r="676" spans="1:9" s="139" customFormat="1" ht="12.75" x14ac:dyDescent="0.2">
      <c r="A676" s="234" t="s">
        <v>1704</v>
      </c>
      <c r="B676" s="235" t="s">
        <v>321</v>
      </c>
      <c r="C676" s="80" t="s">
        <v>318</v>
      </c>
      <c r="D676" s="463">
        <v>2</v>
      </c>
      <c r="E676" s="236"/>
      <c r="F676" s="40">
        <f t="shared" si="38"/>
        <v>0</v>
      </c>
    </row>
    <row r="677" spans="1:9" s="139" customFormat="1" ht="12.75" x14ac:dyDescent="0.2">
      <c r="A677" s="234" t="s">
        <v>1705</v>
      </c>
      <c r="B677" s="235" t="s">
        <v>322</v>
      </c>
      <c r="C677" s="80" t="s">
        <v>318</v>
      </c>
      <c r="D677" s="463">
        <v>1</v>
      </c>
      <c r="E677" s="236"/>
      <c r="F677" s="40">
        <f t="shared" si="38"/>
        <v>0</v>
      </c>
    </row>
    <row r="678" spans="1:9" s="139" customFormat="1" ht="12.75" x14ac:dyDescent="0.2">
      <c r="A678" s="234" t="s">
        <v>1706</v>
      </c>
      <c r="B678" s="235" t="s">
        <v>358</v>
      </c>
      <c r="C678" s="80" t="s">
        <v>318</v>
      </c>
      <c r="D678" s="463">
        <v>1</v>
      </c>
      <c r="E678" s="236"/>
      <c r="F678" s="40">
        <f t="shared" si="38"/>
        <v>0</v>
      </c>
    </row>
    <row r="679" spans="1:9" s="139" customFormat="1" ht="12.75" x14ac:dyDescent="0.2">
      <c r="A679" s="234" t="s">
        <v>1707</v>
      </c>
      <c r="B679" s="235" t="s">
        <v>360</v>
      </c>
      <c r="C679" s="80" t="s">
        <v>318</v>
      </c>
      <c r="D679" s="463">
        <v>1</v>
      </c>
      <c r="E679" s="236"/>
      <c r="F679" s="40">
        <f t="shared" si="38"/>
        <v>0</v>
      </c>
    </row>
    <row r="680" spans="1:9" s="139" customFormat="1" ht="12.75" x14ac:dyDescent="0.2">
      <c r="A680" s="234" t="s">
        <v>1708</v>
      </c>
      <c r="B680" s="235" t="s">
        <v>359</v>
      </c>
      <c r="C680" s="80" t="s">
        <v>318</v>
      </c>
      <c r="D680" s="463">
        <v>4</v>
      </c>
      <c r="E680" s="236"/>
      <c r="F680" s="40">
        <f t="shared" si="38"/>
        <v>0</v>
      </c>
    </row>
    <row r="681" spans="1:9" s="139" customFormat="1" ht="12.75" x14ac:dyDescent="0.2">
      <c r="A681" s="234" t="s">
        <v>1709</v>
      </c>
      <c r="B681" s="235" t="s">
        <v>361</v>
      </c>
      <c r="C681" s="80" t="s">
        <v>318</v>
      </c>
      <c r="D681" s="463">
        <v>1</v>
      </c>
      <c r="E681" s="236"/>
      <c r="F681" s="40">
        <f t="shared" si="38"/>
        <v>0</v>
      </c>
    </row>
    <row r="682" spans="1:9" s="139" customFormat="1" ht="94.5" customHeight="1" x14ac:dyDescent="0.2">
      <c r="A682" s="234" t="s">
        <v>1710</v>
      </c>
      <c r="B682" s="238" t="s">
        <v>323</v>
      </c>
      <c r="C682" s="80" t="s">
        <v>318</v>
      </c>
      <c r="D682" s="463">
        <v>1</v>
      </c>
      <c r="E682" s="236"/>
      <c r="F682" s="40">
        <f t="shared" si="38"/>
        <v>0</v>
      </c>
    </row>
    <row r="683" spans="1:9" s="139" customFormat="1" ht="12.75" x14ac:dyDescent="0.2">
      <c r="A683" s="234" t="s">
        <v>1711</v>
      </c>
      <c r="B683" s="235" t="s">
        <v>324</v>
      </c>
      <c r="C683" s="80" t="s">
        <v>318</v>
      </c>
      <c r="D683" s="463">
        <v>1</v>
      </c>
      <c r="E683" s="236"/>
      <c r="F683" s="40">
        <f t="shared" si="38"/>
        <v>0</v>
      </c>
    </row>
    <row r="684" spans="1:9" s="29" customFormat="1" ht="15" customHeight="1" x14ac:dyDescent="0.2">
      <c r="A684" s="234" t="s">
        <v>1712</v>
      </c>
      <c r="B684" s="31" t="s">
        <v>325</v>
      </c>
      <c r="C684" s="80" t="s">
        <v>318</v>
      </c>
      <c r="D684" s="463">
        <v>1</v>
      </c>
      <c r="E684" s="237"/>
      <c r="F684" s="40">
        <f t="shared" si="38"/>
        <v>0</v>
      </c>
      <c r="G684" s="139"/>
      <c r="H684" s="139"/>
      <c r="I684" s="139"/>
    </row>
    <row r="685" spans="1:9" s="29" customFormat="1" ht="113.25" customHeight="1" x14ac:dyDescent="0.2">
      <c r="A685" s="234" t="s">
        <v>1713</v>
      </c>
      <c r="B685" s="30" t="s">
        <v>1441</v>
      </c>
      <c r="C685" s="80" t="s">
        <v>318</v>
      </c>
      <c r="D685" s="463">
        <v>1</v>
      </c>
      <c r="E685" s="237"/>
      <c r="F685" s="40">
        <f t="shared" si="38"/>
        <v>0</v>
      </c>
    </row>
    <row r="686" spans="1:9" s="139" customFormat="1" ht="12.75" x14ac:dyDescent="0.2">
      <c r="A686" s="239" t="s">
        <v>1247</v>
      </c>
      <c r="B686" s="568" t="s">
        <v>1248</v>
      </c>
      <c r="C686" s="569"/>
      <c r="D686" s="569"/>
      <c r="E686" s="570"/>
      <c r="F686" s="470">
        <f>SUM(F674:F685)</f>
        <v>0</v>
      </c>
    </row>
    <row r="687" spans="1:9" s="29" customFormat="1" ht="15" customHeight="1" x14ac:dyDescent="0.2">
      <c r="A687" s="234"/>
      <c r="B687" s="30"/>
      <c r="C687" s="80"/>
      <c r="D687" s="463"/>
      <c r="E687" s="237"/>
      <c r="F687" s="237"/>
    </row>
    <row r="688" spans="1:9" s="29" customFormat="1" ht="15" customHeight="1" x14ac:dyDescent="0.2">
      <c r="A688" s="345" t="s">
        <v>1249</v>
      </c>
      <c r="B688" s="567" t="s">
        <v>362</v>
      </c>
      <c r="C688" s="567"/>
      <c r="D688" s="567"/>
      <c r="E688" s="567"/>
      <c r="F688" s="567"/>
    </row>
    <row r="689" spans="1:9" s="139" customFormat="1" ht="12.75" x14ac:dyDescent="0.2">
      <c r="A689" s="234" t="s">
        <v>1714</v>
      </c>
      <c r="B689" s="235" t="s">
        <v>350</v>
      </c>
      <c r="C689" s="80" t="s">
        <v>318</v>
      </c>
      <c r="D689" s="463">
        <v>3</v>
      </c>
      <c r="E689" s="236"/>
      <c r="F689" s="40">
        <f>+E689*D689</f>
        <v>0</v>
      </c>
    </row>
    <row r="690" spans="1:9" s="139" customFormat="1" ht="12.75" x14ac:dyDescent="0.2">
      <c r="A690" s="234" t="s">
        <v>1715</v>
      </c>
      <c r="B690" s="235" t="s">
        <v>363</v>
      </c>
      <c r="C690" s="80" t="s">
        <v>318</v>
      </c>
      <c r="D690" s="463">
        <v>3</v>
      </c>
      <c r="E690" s="236"/>
      <c r="F690" s="40">
        <f t="shared" ref="F690:F698" si="39">+E690*D690</f>
        <v>0</v>
      </c>
    </row>
    <row r="691" spans="1:9" s="139" customFormat="1" ht="12.75" x14ac:dyDescent="0.2">
      <c r="A691" s="234" t="s">
        <v>1716</v>
      </c>
      <c r="B691" s="235" t="s">
        <v>344</v>
      </c>
      <c r="C691" s="80" t="s">
        <v>318</v>
      </c>
      <c r="D691" s="463">
        <v>2</v>
      </c>
      <c r="E691" s="236"/>
      <c r="F691" s="40">
        <f t="shared" si="39"/>
        <v>0</v>
      </c>
    </row>
    <row r="692" spans="1:9" s="139" customFormat="1" ht="12.75" x14ac:dyDescent="0.2">
      <c r="A692" s="234" t="s">
        <v>1717</v>
      </c>
      <c r="B692" s="235" t="s">
        <v>345</v>
      </c>
      <c r="C692" s="80" t="s">
        <v>318</v>
      </c>
      <c r="D692" s="463">
        <v>2</v>
      </c>
      <c r="E692" s="236"/>
      <c r="F692" s="40">
        <f t="shared" si="39"/>
        <v>0</v>
      </c>
    </row>
    <row r="693" spans="1:9" s="139" customFormat="1" ht="12.75" x14ac:dyDescent="0.2">
      <c r="A693" s="234" t="s">
        <v>1718</v>
      </c>
      <c r="B693" s="235" t="s">
        <v>365</v>
      </c>
      <c r="C693" s="80" t="s">
        <v>318</v>
      </c>
      <c r="D693" s="463">
        <v>1</v>
      </c>
      <c r="E693" s="236"/>
      <c r="F693" s="40">
        <f t="shared" si="39"/>
        <v>0</v>
      </c>
    </row>
    <row r="694" spans="1:9" s="139" customFormat="1" ht="12.75" x14ac:dyDescent="0.2">
      <c r="A694" s="234" t="s">
        <v>1719</v>
      </c>
      <c r="B694" s="235" t="s">
        <v>364</v>
      </c>
      <c r="C694" s="80" t="s">
        <v>318</v>
      </c>
      <c r="D694" s="463">
        <v>2</v>
      </c>
      <c r="E694" s="236"/>
      <c r="F694" s="40">
        <f t="shared" si="39"/>
        <v>0</v>
      </c>
    </row>
    <row r="695" spans="1:9" s="139" customFormat="1" ht="94.5" customHeight="1" x14ac:dyDescent="0.2">
      <c r="A695" s="234" t="s">
        <v>1720</v>
      </c>
      <c r="B695" s="238" t="s">
        <v>347</v>
      </c>
      <c r="C695" s="80" t="s">
        <v>318</v>
      </c>
      <c r="D695" s="463">
        <v>2</v>
      </c>
      <c r="E695" s="236"/>
      <c r="F695" s="40">
        <f t="shared" si="39"/>
        <v>0</v>
      </c>
    </row>
    <row r="696" spans="1:9" s="139" customFormat="1" ht="12.75" x14ac:dyDescent="0.2">
      <c r="A696" s="234" t="s">
        <v>1721</v>
      </c>
      <c r="B696" s="235" t="s">
        <v>348</v>
      </c>
      <c r="C696" s="80" t="s">
        <v>318</v>
      </c>
      <c r="D696" s="463">
        <v>2</v>
      </c>
      <c r="E696" s="236"/>
      <c r="F696" s="40">
        <f t="shared" si="39"/>
        <v>0</v>
      </c>
    </row>
    <row r="697" spans="1:9" s="29" customFormat="1" ht="15" customHeight="1" x14ac:dyDescent="0.2">
      <c r="A697" s="234" t="s">
        <v>1722</v>
      </c>
      <c r="B697" s="31" t="s">
        <v>366</v>
      </c>
      <c r="C697" s="80" t="s">
        <v>318</v>
      </c>
      <c r="D697" s="463">
        <v>1</v>
      </c>
      <c r="E697" s="237"/>
      <c r="F697" s="40">
        <f t="shared" si="39"/>
        <v>0</v>
      </c>
      <c r="G697" s="139"/>
      <c r="H697" s="139"/>
      <c r="I697" s="139"/>
    </row>
    <row r="698" spans="1:9" s="29" customFormat="1" ht="113.25" customHeight="1" x14ac:dyDescent="0.2">
      <c r="A698" s="234" t="s">
        <v>1723</v>
      </c>
      <c r="B698" s="30" t="s">
        <v>1441</v>
      </c>
      <c r="C698" s="80" t="s">
        <v>318</v>
      </c>
      <c r="D698" s="463">
        <v>1</v>
      </c>
      <c r="E698" s="237"/>
      <c r="F698" s="40">
        <f t="shared" si="39"/>
        <v>0</v>
      </c>
    </row>
    <row r="699" spans="1:9" s="139" customFormat="1" ht="12.75" x14ac:dyDescent="0.2">
      <c r="A699" s="239" t="s">
        <v>1249</v>
      </c>
      <c r="B699" s="568" t="s">
        <v>1250</v>
      </c>
      <c r="C699" s="569"/>
      <c r="D699" s="569"/>
      <c r="E699" s="570"/>
      <c r="F699" s="470">
        <f>SUM(F689:F698)</f>
        <v>0</v>
      </c>
    </row>
    <row r="700" spans="1:9" s="29" customFormat="1" ht="15" customHeight="1" x14ac:dyDescent="0.2">
      <c r="A700" s="234"/>
      <c r="B700" s="30"/>
      <c r="C700" s="80"/>
      <c r="D700" s="463"/>
      <c r="E700" s="237"/>
      <c r="F700" s="237"/>
    </row>
    <row r="701" spans="1:9" s="29" customFormat="1" ht="15" customHeight="1" x14ac:dyDescent="0.2">
      <c r="A701" s="345" t="s">
        <v>1251</v>
      </c>
      <c r="B701" s="567" t="s">
        <v>367</v>
      </c>
      <c r="C701" s="567"/>
      <c r="D701" s="567"/>
      <c r="E701" s="567"/>
      <c r="F701" s="567"/>
    </row>
    <row r="702" spans="1:9" s="139" customFormat="1" ht="12.75" x14ac:dyDescent="0.2">
      <c r="A702" s="234" t="s">
        <v>1724</v>
      </c>
      <c r="B702" s="235" t="s">
        <v>368</v>
      </c>
      <c r="C702" s="80" t="s">
        <v>318</v>
      </c>
      <c r="D702" s="463">
        <v>1</v>
      </c>
      <c r="E702" s="236"/>
      <c r="F702" s="40">
        <f>+E702*D702</f>
        <v>0</v>
      </c>
    </row>
    <row r="703" spans="1:9" s="139" customFormat="1" ht="12.75" x14ac:dyDescent="0.2">
      <c r="A703" s="234" t="s">
        <v>1725</v>
      </c>
      <c r="B703" s="235" t="s">
        <v>369</v>
      </c>
      <c r="C703" s="80" t="s">
        <v>318</v>
      </c>
      <c r="D703" s="463">
        <v>1</v>
      </c>
      <c r="E703" s="236"/>
      <c r="F703" s="40">
        <f>+E703*D703</f>
        <v>0</v>
      </c>
    </row>
    <row r="704" spans="1:9" s="139" customFormat="1" ht="12.75" x14ac:dyDescent="0.2">
      <c r="A704" s="234" t="s">
        <v>1726</v>
      </c>
      <c r="B704" s="235" t="s">
        <v>370</v>
      </c>
      <c r="C704" s="80" t="s">
        <v>318</v>
      </c>
      <c r="D704" s="463">
        <v>1</v>
      </c>
      <c r="E704" s="236"/>
      <c r="F704" s="40">
        <f t="shared" ref="F704:F721" si="40">+E704*D704</f>
        <v>0</v>
      </c>
    </row>
    <row r="705" spans="1:9" s="139" customFormat="1" ht="12.75" x14ac:dyDescent="0.2">
      <c r="A705" s="234" t="s">
        <v>1727</v>
      </c>
      <c r="B705" s="235" t="s">
        <v>371</v>
      </c>
      <c r="C705" s="80" t="s">
        <v>318</v>
      </c>
      <c r="D705" s="463">
        <v>1</v>
      </c>
      <c r="E705" s="236"/>
      <c r="F705" s="40">
        <f t="shared" si="40"/>
        <v>0</v>
      </c>
    </row>
    <row r="706" spans="1:9" s="139" customFormat="1" ht="12.75" x14ac:dyDescent="0.2">
      <c r="A706" s="234" t="s">
        <v>1728</v>
      </c>
      <c r="B706" s="235" t="s">
        <v>373</v>
      </c>
      <c r="C706" s="80" t="s">
        <v>318</v>
      </c>
      <c r="D706" s="463">
        <v>1</v>
      </c>
      <c r="E706" s="236"/>
      <c r="F706" s="40">
        <f t="shared" si="40"/>
        <v>0</v>
      </c>
    </row>
    <row r="707" spans="1:9" s="139" customFormat="1" ht="12.75" x14ac:dyDescent="0.2">
      <c r="A707" s="234" t="s">
        <v>1729</v>
      </c>
      <c r="B707" s="235" t="s">
        <v>372</v>
      </c>
      <c r="C707" s="80" t="s">
        <v>318</v>
      </c>
      <c r="D707" s="463">
        <v>1</v>
      </c>
      <c r="E707" s="236"/>
      <c r="F707" s="40">
        <f t="shared" si="40"/>
        <v>0</v>
      </c>
    </row>
    <row r="708" spans="1:9" s="139" customFormat="1" ht="12.75" x14ac:dyDescent="0.2">
      <c r="A708" s="234" t="s">
        <v>1730</v>
      </c>
      <c r="B708" s="235" t="s">
        <v>344</v>
      </c>
      <c r="C708" s="80" t="s">
        <v>318</v>
      </c>
      <c r="D708" s="463">
        <v>1</v>
      </c>
      <c r="E708" s="236"/>
      <c r="F708" s="40">
        <f t="shared" si="40"/>
        <v>0</v>
      </c>
    </row>
    <row r="709" spans="1:9" s="139" customFormat="1" ht="12.75" x14ac:dyDescent="0.2">
      <c r="A709" s="234" t="s">
        <v>1731</v>
      </c>
      <c r="B709" s="235" t="s">
        <v>374</v>
      </c>
      <c r="C709" s="80" t="s">
        <v>318</v>
      </c>
      <c r="D709" s="463">
        <v>1</v>
      </c>
      <c r="E709" s="236"/>
      <c r="F709" s="40">
        <f t="shared" si="40"/>
        <v>0</v>
      </c>
    </row>
    <row r="710" spans="1:9" s="139" customFormat="1" ht="12.75" x14ac:dyDescent="0.2">
      <c r="A710" s="234" t="s">
        <v>1732</v>
      </c>
      <c r="B710" s="235" t="s">
        <v>322</v>
      </c>
      <c r="C710" s="80" t="s">
        <v>318</v>
      </c>
      <c r="D710" s="463">
        <v>1</v>
      </c>
      <c r="E710" s="236"/>
      <c r="F710" s="40">
        <f t="shared" si="40"/>
        <v>0</v>
      </c>
    </row>
    <row r="711" spans="1:9" s="139" customFormat="1" ht="12.75" x14ac:dyDescent="0.2">
      <c r="A711" s="234" t="s">
        <v>1733</v>
      </c>
      <c r="B711" s="235" t="s">
        <v>375</v>
      </c>
      <c r="C711" s="80" t="s">
        <v>318</v>
      </c>
      <c r="D711" s="463">
        <v>1</v>
      </c>
      <c r="E711" s="236"/>
      <c r="F711" s="40">
        <f t="shared" si="40"/>
        <v>0</v>
      </c>
    </row>
    <row r="712" spans="1:9" s="139" customFormat="1" ht="12.75" x14ac:dyDescent="0.2">
      <c r="A712" s="234" t="s">
        <v>1734</v>
      </c>
      <c r="B712" s="235" t="s">
        <v>376</v>
      </c>
      <c r="C712" s="80" t="s">
        <v>318</v>
      </c>
      <c r="D712" s="463">
        <v>1</v>
      </c>
      <c r="E712" s="236"/>
      <c r="F712" s="40">
        <f t="shared" si="40"/>
        <v>0</v>
      </c>
    </row>
    <row r="713" spans="1:9" s="139" customFormat="1" ht="12.75" x14ac:dyDescent="0.2">
      <c r="A713" s="234" t="s">
        <v>1735</v>
      </c>
      <c r="B713" s="235" t="s">
        <v>327</v>
      </c>
      <c r="C713" s="80" t="s">
        <v>318</v>
      </c>
      <c r="D713" s="463">
        <v>1</v>
      </c>
      <c r="E713" s="236"/>
      <c r="F713" s="40">
        <f t="shared" si="40"/>
        <v>0</v>
      </c>
    </row>
    <row r="714" spans="1:9" s="139" customFormat="1" ht="12.75" x14ac:dyDescent="0.2">
      <c r="A714" s="234" t="s">
        <v>1736</v>
      </c>
      <c r="B714" s="235" t="s">
        <v>378</v>
      </c>
      <c r="C714" s="80" t="s">
        <v>318</v>
      </c>
      <c r="D714" s="463">
        <v>1</v>
      </c>
      <c r="E714" s="236"/>
      <c r="F714" s="40">
        <f t="shared" si="40"/>
        <v>0</v>
      </c>
    </row>
    <row r="715" spans="1:9" s="139" customFormat="1" ht="12.75" x14ac:dyDescent="0.2">
      <c r="A715" s="234" t="s">
        <v>1737</v>
      </c>
      <c r="B715" s="235" t="s">
        <v>379</v>
      </c>
      <c r="C715" s="80" t="s">
        <v>318</v>
      </c>
      <c r="D715" s="463">
        <v>1</v>
      </c>
      <c r="E715" s="236"/>
      <c r="F715" s="40">
        <f t="shared" si="40"/>
        <v>0</v>
      </c>
    </row>
    <row r="716" spans="1:9" s="139" customFormat="1" ht="94.5" customHeight="1" x14ac:dyDescent="0.2">
      <c r="A716" s="234" t="s">
        <v>1738</v>
      </c>
      <c r="B716" s="238" t="s">
        <v>377</v>
      </c>
      <c r="C716" s="80" t="s">
        <v>318</v>
      </c>
      <c r="D716" s="463">
        <v>1</v>
      </c>
      <c r="E716" s="236"/>
      <c r="F716" s="40">
        <f t="shared" si="40"/>
        <v>0</v>
      </c>
    </row>
    <row r="717" spans="1:9" s="139" customFormat="1" ht="94.5" customHeight="1" x14ac:dyDescent="0.2">
      <c r="A717" s="234" t="s">
        <v>1739</v>
      </c>
      <c r="B717" s="48" t="s">
        <v>323</v>
      </c>
      <c r="C717" s="80" t="s">
        <v>318</v>
      </c>
      <c r="D717" s="463">
        <v>1</v>
      </c>
      <c r="E717" s="236"/>
      <c r="F717" s="40">
        <f t="shared" si="40"/>
        <v>0</v>
      </c>
    </row>
    <row r="718" spans="1:9" s="139" customFormat="1" ht="12.75" x14ac:dyDescent="0.2">
      <c r="A718" s="234" t="s">
        <v>1740</v>
      </c>
      <c r="B718" s="235" t="s">
        <v>381</v>
      </c>
      <c r="C718" s="80" t="s">
        <v>318</v>
      </c>
      <c r="D718" s="463">
        <v>1</v>
      </c>
      <c r="E718" s="236"/>
      <c r="F718" s="40">
        <f t="shared" si="40"/>
        <v>0</v>
      </c>
    </row>
    <row r="719" spans="1:9" s="139" customFormat="1" ht="12.75" x14ac:dyDescent="0.2">
      <c r="A719" s="234" t="s">
        <v>1741</v>
      </c>
      <c r="B719" s="235" t="s">
        <v>324</v>
      </c>
      <c r="C719" s="80" t="s">
        <v>318</v>
      </c>
      <c r="D719" s="463">
        <v>1</v>
      </c>
      <c r="E719" s="236"/>
      <c r="F719" s="40">
        <f t="shared" si="40"/>
        <v>0</v>
      </c>
    </row>
    <row r="720" spans="1:9" s="29" customFormat="1" ht="15" customHeight="1" x14ac:dyDescent="0.2">
      <c r="A720" s="234" t="s">
        <v>1742</v>
      </c>
      <c r="B720" s="31" t="s">
        <v>380</v>
      </c>
      <c r="C720" s="80" t="s">
        <v>318</v>
      </c>
      <c r="D720" s="463">
        <v>1</v>
      </c>
      <c r="E720" s="237"/>
      <c r="F720" s="40">
        <f t="shared" si="40"/>
        <v>0</v>
      </c>
      <c r="G720" s="139"/>
      <c r="H720" s="139"/>
      <c r="I720" s="139"/>
    </row>
    <row r="721" spans="1:9" s="29" customFormat="1" ht="113.25" customHeight="1" x14ac:dyDescent="0.2">
      <c r="A721" s="234" t="s">
        <v>1743</v>
      </c>
      <c r="B721" s="30" t="s">
        <v>1441</v>
      </c>
      <c r="C721" s="80" t="s">
        <v>318</v>
      </c>
      <c r="D721" s="463">
        <v>1</v>
      </c>
      <c r="E721" s="237"/>
      <c r="F721" s="40">
        <f t="shared" si="40"/>
        <v>0</v>
      </c>
    </row>
    <row r="722" spans="1:9" s="139" customFormat="1" ht="12.75" x14ac:dyDescent="0.2">
      <c r="A722" s="239" t="s">
        <v>1251</v>
      </c>
      <c r="B722" s="568" t="s">
        <v>742</v>
      </c>
      <c r="C722" s="569"/>
      <c r="D722" s="569"/>
      <c r="E722" s="570"/>
      <c r="F722" s="470">
        <f>SUM(F702:F721)</f>
        <v>0</v>
      </c>
    </row>
    <row r="723" spans="1:9" s="29" customFormat="1" ht="15" customHeight="1" x14ac:dyDescent="0.2">
      <c r="A723" s="234"/>
      <c r="B723" s="30"/>
      <c r="C723" s="80"/>
      <c r="D723" s="463"/>
      <c r="E723" s="237"/>
      <c r="F723" s="237"/>
    </row>
    <row r="724" spans="1:9" s="29" customFormat="1" ht="15" customHeight="1" x14ac:dyDescent="0.2">
      <c r="A724" s="345" t="s">
        <v>1252</v>
      </c>
      <c r="B724" s="567" t="s">
        <v>382</v>
      </c>
      <c r="C724" s="567"/>
      <c r="D724" s="567"/>
      <c r="E724" s="567"/>
      <c r="F724" s="567"/>
    </row>
    <row r="725" spans="1:9" s="139" customFormat="1" ht="12.75" x14ac:dyDescent="0.2">
      <c r="A725" s="234" t="s">
        <v>1744</v>
      </c>
      <c r="B725" s="235" t="s">
        <v>383</v>
      </c>
      <c r="C725" s="80" t="s">
        <v>318</v>
      </c>
      <c r="D725" s="463">
        <v>2</v>
      </c>
      <c r="E725" s="236"/>
      <c r="F725" s="40">
        <f>+E725*D725</f>
        <v>0</v>
      </c>
    </row>
    <row r="726" spans="1:9" s="139" customFormat="1" ht="12.75" x14ac:dyDescent="0.2">
      <c r="A726" s="234" t="s">
        <v>1745</v>
      </c>
      <c r="B726" s="235" t="s">
        <v>384</v>
      </c>
      <c r="C726" s="80" t="s">
        <v>318</v>
      </c>
      <c r="D726" s="463">
        <v>1</v>
      </c>
      <c r="E726" s="236"/>
      <c r="F726" s="40">
        <f t="shared" ref="F726:F734" si="41">+E726*D726</f>
        <v>0</v>
      </c>
    </row>
    <row r="727" spans="1:9" s="139" customFormat="1" ht="12.75" x14ac:dyDescent="0.2">
      <c r="A727" s="234" t="s">
        <v>1746</v>
      </c>
      <c r="B727" s="235" t="s">
        <v>344</v>
      </c>
      <c r="C727" s="80" t="s">
        <v>318</v>
      </c>
      <c r="D727" s="463">
        <v>2</v>
      </c>
      <c r="E727" s="236"/>
      <c r="F727" s="40">
        <f t="shared" si="41"/>
        <v>0</v>
      </c>
    </row>
    <row r="728" spans="1:9" s="139" customFormat="1" ht="12.75" x14ac:dyDescent="0.2">
      <c r="A728" s="234" t="s">
        <v>1747</v>
      </c>
      <c r="B728" s="235" t="s">
        <v>345</v>
      </c>
      <c r="C728" s="80" t="s">
        <v>318</v>
      </c>
      <c r="D728" s="463">
        <v>1</v>
      </c>
      <c r="E728" s="236"/>
      <c r="F728" s="40">
        <f t="shared" si="41"/>
        <v>0</v>
      </c>
    </row>
    <row r="729" spans="1:9" s="139" customFormat="1" ht="12.75" x14ac:dyDescent="0.2">
      <c r="A729" s="234" t="s">
        <v>1748</v>
      </c>
      <c r="B729" s="235" t="s">
        <v>386</v>
      </c>
      <c r="C729" s="80" t="s">
        <v>318</v>
      </c>
      <c r="D729" s="463">
        <v>1</v>
      </c>
      <c r="E729" s="236"/>
      <c r="F729" s="40">
        <f t="shared" si="41"/>
        <v>0</v>
      </c>
    </row>
    <row r="730" spans="1:9" s="139" customFormat="1" ht="12.75" x14ac:dyDescent="0.2">
      <c r="A730" s="234" t="s">
        <v>1749</v>
      </c>
      <c r="B730" s="235" t="s">
        <v>385</v>
      </c>
      <c r="C730" s="80" t="s">
        <v>318</v>
      </c>
      <c r="D730" s="463">
        <v>2</v>
      </c>
      <c r="E730" s="236"/>
      <c r="F730" s="40">
        <f t="shared" si="41"/>
        <v>0</v>
      </c>
    </row>
    <row r="731" spans="1:9" s="139" customFormat="1" ht="94.5" customHeight="1" x14ac:dyDescent="0.2">
      <c r="A731" s="234" t="s">
        <v>1750</v>
      </c>
      <c r="B731" s="238" t="s">
        <v>347</v>
      </c>
      <c r="C731" s="80" t="s">
        <v>318</v>
      </c>
      <c r="D731" s="463">
        <v>1</v>
      </c>
      <c r="E731" s="236"/>
      <c r="F731" s="40">
        <f t="shared" si="41"/>
        <v>0</v>
      </c>
    </row>
    <row r="732" spans="1:9" s="139" customFormat="1" ht="12.75" x14ac:dyDescent="0.2">
      <c r="A732" s="234" t="s">
        <v>1751</v>
      </c>
      <c r="B732" s="235" t="s">
        <v>348</v>
      </c>
      <c r="C732" s="80" t="s">
        <v>318</v>
      </c>
      <c r="D732" s="463">
        <v>1</v>
      </c>
      <c r="E732" s="236"/>
      <c r="F732" s="40">
        <f t="shared" si="41"/>
        <v>0</v>
      </c>
    </row>
    <row r="733" spans="1:9" s="29" customFormat="1" ht="15" customHeight="1" x14ac:dyDescent="0.2">
      <c r="A733" s="234" t="s">
        <v>1752</v>
      </c>
      <c r="B733" s="31" t="s">
        <v>366</v>
      </c>
      <c r="C733" s="80" t="s">
        <v>318</v>
      </c>
      <c r="D733" s="463">
        <v>1</v>
      </c>
      <c r="E733" s="237"/>
      <c r="F733" s="40">
        <f t="shared" si="41"/>
        <v>0</v>
      </c>
      <c r="G733" s="139"/>
      <c r="H733" s="139"/>
      <c r="I733" s="139"/>
    </row>
    <row r="734" spans="1:9" s="29" customFormat="1" ht="113.25" customHeight="1" x14ac:dyDescent="0.2">
      <c r="A734" s="234" t="s">
        <v>1753</v>
      </c>
      <c r="B734" s="30" t="s">
        <v>1441</v>
      </c>
      <c r="C734" s="80" t="s">
        <v>318</v>
      </c>
      <c r="D734" s="463">
        <v>1</v>
      </c>
      <c r="E734" s="237"/>
      <c r="F734" s="40">
        <f t="shared" si="41"/>
        <v>0</v>
      </c>
    </row>
    <row r="735" spans="1:9" s="139" customFormat="1" ht="12.75" x14ac:dyDescent="0.2">
      <c r="A735" s="239" t="s">
        <v>1252</v>
      </c>
      <c r="B735" s="568" t="s">
        <v>1253</v>
      </c>
      <c r="C735" s="569"/>
      <c r="D735" s="569"/>
      <c r="E735" s="570"/>
      <c r="F735" s="470">
        <f>SUM(F725:F734)</f>
        <v>0</v>
      </c>
    </row>
    <row r="736" spans="1:9" s="29" customFormat="1" ht="15" customHeight="1" x14ac:dyDescent="0.2">
      <c r="A736" s="234"/>
      <c r="B736" s="30"/>
      <c r="C736" s="80"/>
      <c r="D736" s="463"/>
      <c r="E736" s="237"/>
      <c r="F736" s="237"/>
    </row>
    <row r="737" spans="1:9" s="29" customFormat="1" ht="15" customHeight="1" x14ac:dyDescent="0.2">
      <c r="A737" s="345" t="s">
        <v>1254</v>
      </c>
      <c r="B737" s="567" t="s">
        <v>387</v>
      </c>
      <c r="C737" s="567"/>
      <c r="D737" s="567"/>
      <c r="E737" s="567"/>
      <c r="F737" s="567"/>
    </row>
    <row r="738" spans="1:9" s="139" customFormat="1" ht="12.75" x14ac:dyDescent="0.2">
      <c r="A738" s="234" t="s">
        <v>1754</v>
      </c>
      <c r="B738" s="235" t="s">
        <v>388</v>
      </c>
      <c r="C738" s="80" t="s">
        <v>318</v>
      </c>
      <c r="D738" s="463">
        <v>2</v>
      </c>
      <c r="E738" s="236"/>
      <c r="F738" s="40">
        <f>+E738*D738</f>
        <v>0</v>
      </c>
    </row>
    <row r="739" spans="1:9" s="139" customFormat="1" ht="12.75" x14ac:dyDescent="0.2">
      <c r="A739" s="234" t="s">
        <v>1755</v>
      </c>
      <c r="B739" s="235" t="s">
        <v>393</v>
      </c>
      <c r="C739" s="80" t="s">
        <v>318</v>
      </c>
      <c r="D739" s="463">
        <v>1</v>
      </c>
      <c r="E739" s="236"/>
      <c r="F739" s="40">
        <f t="shared" ref="F739:F751" si="42">+E739*D739</f>
        <v>0</v>
      </c>
    </row>
    <row r="740" spans="1:9" s="139" customFormat="1" ht="12.75" x14ac:dyDescent="0.2">
      <c r="A740" s="234" t="s">
        <v>1756</v>
      </c>
      <c r="B740" s="235" t="s">
        <v>389</v>
      </c>
      <c r="C740" s="80" t="s">
        <v>318</v>
      </c>
      <c r="D740" s="463">
        <v>2</v>
      </c>
      <c r="E740" s="236"/>
      <c r="F740" s="40">
        <f t="shared" si="42"/>
        <v>0</v>
      </c>
    </row>
    <row r="741" spans="1:9" s="139" customFormat="1" ht="12.75" x14ac:dyDescent="0.2">
      <c r="A741" s="234" t="s">
        <v>1757</v>
      </c>
      <c r="B741" s="235" t="s">
        <v>321</v>
      </c>
      <c r="C741" s="80" t="s">
        <v>318</v>
      </c>
      <c r="D741" s="463">
        <v>2</v>
      </c>
      <c r="E741" s="236"/>
      <c r="F741" s="40">
        <f t="shared" si="42"/>
        <v>0</v>
      </c>
    </row>
    <row r="742" spans="1:9" s="139" customFormat="1" ht="12.75" x14ac:dyDescent="0.2">
      <c r="A742" s="234" t="s">
        <v>1758</v>
      </c>
      <c r="B742" s="235" t="s">
        <v>320</v>
      </c>
      <c r="C742" s="80" t="s">
        <v>318</v>
      </c>
      <c r="D742" s="463">
        <v>1</v>
      </c>
      <c r="E742" s="236"/>
      <c r="F742" s="40">
        <f t="shared" si="42"/>
        <v>0</v>
      </c>
    </row>
    <row r="743" spans="1:9" s="139" customFormat="1" ht="12.75" x14ac:dyDescent="0.2">
      <c r="A743" s="234" t="s">
        <v>1759</v>
      </c>
      <c r="B743" s="235" t="s">
        <v>390</v>
      </c>
      <c r="C743" s="80" t="s">
        <v>318</v>
      </c>
      <c r="D743" s="463">
        <v>1</v>
      </c>
      <c r="E743" s="236"/>
      <c r="F743" s="40">
        <f t="shared" si="42"/>
        <v>0</v>
      </c>
    </row>
    <row r="744" spans="1:9" s="139" customFormat="1" ht="12.75" x14ac:dyDescent="0.2">
      <c r="A744" s="234" t="s">
        <v>1760</v>
      </c>
      <c r="B744" s="235" t="s">
        <v>322</v>
      </c>
      <c r="C744" s="80" t="s">
        <v>318</v>
      </c>
      <c r="D744" s="463">
        <v>1</v>
      </c>
      <c r="E744" s="236"/>
      <c r="F744" s="40">
        <f t="shared" si="42"/>
        <v>0</v>
      </c>
    </row>
    <row r="745" spans="1:9" s="139" customFormat="1" ht="12.75" x14ac:dyDescent="0.2">
      <c r="A745" s="234" t="s">
        <v>1761</v>
      </c>
      <c r="B745" s="235" t="s">
        <v>359</v>
      </c>
      <c r="C745" s="80" t="s">
        <v>318</v>
      </c>
      <c r="D745" s="463">
        <v>2</v>
      </c>
      <c r="E745" s="236"/>
      <c r="F745" s="40">
        <f t="shared" si="42"/>
        <v>0</v>
      </c>
    </row>
    <row r="746" spans="1:9" s="139" customFormat="1" ht="12.75" x14ac:dyDescent="0.2">
      <c r="A746" s="234" t="s">
        <v>1762</v>
      </c>
      <c r="B746" s="235" t="s">
        <v>391</v>
      </c>
      <c r="C746" s="80" t="s">
        <v>318</v>
      </c>
      <c r="D746" s="463">
        <v>1</v>
      </c>
      <c r="E746" s="236"/>
      <c r="F746" s="40">
        <f t="shared" si="42"/>
        <v>0</v>
      </c>
    </row>
    <row r="747" spans="1:9" s="139" customFormat="1" ht="94.5" customHeight="1" x14ac:dyDescent="0.2">
      <c r="A747" s="234" t="s">
        <v>1763</v>
      </c>
      <c r="B747" s="238" t="s">
        <v>323</v>
      </c>
      <c r="C747" s="80" t="s">
        <v>318</v>
      </c>
      <c r="D747" s="463">
        <v>1</v>
      </c>
      <c r="E747" s="236"/>
      <c r="F747" s="40">
        <f t="shared" si="42"/>
        <v>0</v>
      </c>
    </row>
    <row r="748" spans="1:9" s="139" customFormat="1" ht="12.75" x14ac:dyDescent="0.2">
      <c r="A748" s="234" t="s">
        <v>1764</v>
      </c>
      <c r="B748" s="235" t="s">
        <v>324</v>
      </c>
      <c r="C748" s="80" t="s">
        <v>318</v>
      </c>
      <c r="D748" s="463">
        <v>1</v>
      </c>
      <c r="E748" s="236"/>
      <c r="F748" s="40">
        <f t="shared" si="42"/>
        <v>0</v>
      </c>
    </row>
    <row r="749" spans="1:9" s="139" customFormat="1" ht="12.75" x14ac:dyDescent="0.2">
      <c r="A749" s="234" t="s">
        <v>1765</v>
      </c>
      <c r="B749" s="235" t="s">
        <v>392</v>
      </c>
      <c r="C749" s="80" t="s">
        <v>291</v>
      </c>
      <c r="D749" s="463">
        <v>5</v>
      </c>
      <c r="E749" s="236"/>
      <c r="F749" s="40">
        <f t="shared" si="42"/>
        <v>0</v>
      </c>
    </row>
    <row r="750" spans="1:9" s="29" customFormat="1" ht="15" customHeight="1" x14ac:dyDescent="0.2">
      <c r="A750" s="234" t="s">
        <v>1766</v>
      </c>
      <c r="B750" s="31" t="s">
        <v>325</v>
      </c>
      <c r="C750" s="80" t="s">
        <v>318</v>
      </c>
      <c r="D750" s="463">
        <v>1</v>
      </c>
      <c r="E750" s="237"/>
      <c r="F750" s="40">
        <f t="shared" si="42"/>
        <v>0</v>
      </c>
      <c r="G750" s="139"/>
      <c r="H750" s="139"/>
      <c r="I750" s="139"/>
    </row>
    <row r="751" spans="1:9" s="29" customFormat="1" ht="113.25" customHeight="1" x14ac:dyDescent="0.2">
      <c r="A751" s="234" t="s">
        <v>1767</v>
      </c>
      <c r="B751" s="30" t="s">
        <v>1441</v>
      </c>
      <c r="C751" s="80" t="s">
        <v>318</v>
      </c>
      <c r="D751" s="463">
        <v>1</v>
      </c>
      <c r="E751" s="237"/>
      <c r="F751" s="40">
        <f t="shared" si="42"/>
        <v>0</v>
      </c>
    </row>
    <row r="752" spans="1:9" s="139" customFormat="1" ht="12.75" x14ac:dyDescent="0.2">
      <c r="A752" s="239" t="s">
        <v>1254</v>
      </c>
      <c r="B752" s="568" t="s">
        <v>1255</v>
      </c>
      <c r="C752" s="569"/>
      <c r="D752" s="569"/>
      <c r="E752" s="570"/>
      <c r="F752" s="470">
        <f>SUM(F738:F751)</f>
        <v>0</v>
      </c>
    </row>
    <row r="753" spans="1:6" s="29" customFormat="1" ht="15" customHeight="1" x14ac:dyDescent="0.2">
      <c r="A753" s="234"/>
      <c r="B753" s="30"/>
      <c r="C753" s="80"/>
      <c r="D753" s="463"/>
      <c r="E753" s="237"/>
      <c r="F753" s="237"/>
    </row>
    <row r="754" spans="1:6" s="29" customFormat="1" ht="15" customHeight="1" x14ac:dyDescent="0.2">
      <c r="A754" s="345" t="s">
        <v>1256</v>
      </c>
      <c r="B754" s="567" t="s">
        <v>394</v>
      </c>
      <c r="C754" s="567"/>
      <c r="D754" s="567"/>
      <c r="E754" s="567"/>
      <c r="F754" s="567"/>
    </row>
    <row r="755" spans="1:6" s="139" customFormat="1" ht="12.75" x14ac:dyDescent="0.2">
      <c r="A755" s="234" t="s">
        <v>1768</v>
      </c>
      <c r="B755" s="235" t="s">
        <v>350</v>
      </c>
      <c r="C755" s="80" t="s">
        <v>318</v>
      </c>
      <c r="D755" s="463">
        <v>2</v>
      </c>
      <c r="E755" s="236"/>
      <c r="F755" s="40">
        <f>+E755*D755</f>
        <v>0</v>
      </c>
    </row>
    <row r="756" spans="1:6" s="139" customFormat="1" ht="12.75" x14ac:dyDescent="0.2">
      <c r="A756" s="234" t="s">
        <v>1769</v>
      </c>
      <c r="B756" s="235" t="s">
        <v>395</v>
      </c>
      <c r="C756" s="80" t="s">
        <v>318</v>
      </c>
      <c r="D756" s="463">
        <v>2</v>
      </c>
      <c r="E756" s="236"/>
      <c r="F756" s="40">
        <f t="shared" ref="F756:F772" si="43">+E756*D756</f>
        <v>0</v>
      </c>
    </row>
    <row r="757" spans="1:6" s="139" customFormat="1" ht="12.75" x14ac:dyDescent="0.2">
      <c r="A757" s="234" t="s">
        <v>1770</v>
      </c>
      <c r="B757" s="235" t="s">
        <v>320</v>
      </c>
      <c r="C757" s="80" t="s">
        <v>318</v>
      </c>
      <c r="D757" s="463">
        <v>2</v>
      </c>
      <c r="E757" s="236"/>
      <c r="F757" s="40">
        <f t="shared" si="43"/>
        <v>0</v>
      </c>
    </row>
    <row r="758" spans="1:6" s="139" customFormat="1" ht="12.75" x14ac:dyDescent="0.2">
      <c r="A758" s="234" t="s">
        <v>1771</v>
      </c>
      <c r="B758" s="235" t="s">
        <v>373</v>
      </c>
      <c r="C758" s="80" t="s">
        <v>318</v>
      </c>
      <c r="D758" s="463">
        <v>2</v>
      </c>
      <c r="E758" s="236"/>
      <c r="F758" s="40">
        <f t="shared" si="43"/>
        <v>0</v>
      </c>
    </row>
    <row r="759" spans="1:6" s="139" customFormat="1" ht="12.75" x14ac:dyDescent="0.2">
      <c r="A759" s="234" t="s">
        <v>1772</v>
      </c>
      <c r="B759" s="235" t="s">
        <v>321</v>
      </c>
      <c r="C759" s="80" t="s">
        <v>318</v>
      </c>
      <c r="D759" s="463">
        <v>3</v>
      </c>
      <c r="E759" s="236"/>
      <c r="F759" s="40">
        <f t="shared" si="43"/>
        <v>0</v>
      </c>
    </row>
    <row r="760" spans="1:6" s="139" customFormat="1" ht="12.75" x14ac:dyDescent="0.2">
      <c r="A760" s="234" t="s">
        <v>1773</v>
      </c>
      <c r="B760" s="235" t="s">
        <v>397</v>
      </c>
      <c r="C760" s="80" t="s">
        <v>318</v>
      </c>
      <c r="D760" s="463">
        <v>1</v>
      </c>
      <c r="E760" s="236"/>
      <c r="F760" s="40">
        <f t="shared" si="43"/>
        <v>0</v>
      </c>
    </row>
    <row r="761" spans="1:6" s="139" customFormat="1" ht="12.75" x14ac:dyDescent="0.2">
      <c r="A761" s="234" t="s">
        <v>1774</v>
      </c>
      <c r="B761" s="235" t="s">
        <v>374</v>
      </c>
      <c r="C761" s="80" t="s">
        <v>318</v>
      </c>
      <c r="D761" s="463">
        <v>2</v>
      </c>
      <c r="E761" s="236"/>
      <c r="F761" s="40">
        <f t="shared" si="43"/>
        <v>0</v>
      </c>
    </row>
    <row r="762" spans="1:6" s="139" customFormat="1" ht="12.75" x14ac:dyDescent="0.2">
      <c r="A762" s="234" t="s">
        <v>1775</v>
      </c>
      <c r="B762" s="235" t="s">
        <v>322</v>
      </c>
      <c r="C762" s="80" t="s">
        <v>318</v>
      </c>
      <c r="D762" s="463">
        <v>1</v>
      </c>
      <c r="E762" s="236"/>
      <c r="F762" s="40">
        <f t="shared" si="43"/>
        <v>0</v>
      </c>
    </row>
    <row r="763" spans="1:6" s="139" customFormat="1" ht="12.75" x14ac:dyDescent="0.2">
      <c r="A763" s="234" t="s">
        <v>1776</v>
      </c>
      <c r="B763" s="235" t="s">
        <v>375</v>
      </c>
      <c r="C763" s="80" t="s">
        <v>318</v>
      </c>
      <c r="D763" s="463">
        <v>1</v>
      </c>
      <c r="E763" s="236"/>
      <c r="F763" s="40">
        <f t="shared" si="43"/>
        <v>0</v>
      </c>
    </row>
    <row r="764" spans="1:6" s="139" customFormat="1" ht="12.75" x14ac:dyDescent="0.2">
      <c r="A764" s="234" t="s">
        <v>1777</v>
      </c>
      <c r="B764" s="235" t="s">
        <v>326</v>
      </c>
      <c r="C764" s="80" t="s">
        <v>318</v>
      </c>
      <c r="D764" s="463">
        <v>1</v>
      </c>
      <c r="E764" s="236"/>
      <c r="F764" s="40">
        <f t="shared" si="43"/>
        <v>0</v>
      </c>
    </row>
    <row r="765" spans="1:6" s="139" customFormat="1" ht="12.75" x14ac:dyDescent="0.2">
      <c r="A765" s="234" t="s">
        <v>1778</v>
      </c>
      <c r="B765" s="235" t="s">
        <v>376</v>
      </c>
      <c r="C765" s="80" t="s">
        <v>318</v>
      </c>
      <c r="D765" s="463">
        <v>1</v>
      </c>
      <c r="E765" s="236"/>
      <c r="F765" s="40">
        <f t="shared" si="43"/>
        <v>0</v>
      </c>
    </row>
    <row r="766" spans="1:6" s="139" customFormat="1" ht="12.75" x14ac:dyDescent="0.2">
      <c r="A766" s="234" t="s">
        <v>1779</v>
      </c>
      <c r="B766" s="235" t="s">
        <v>327</v>
      </c>
      <c r="C766" s="80" t="s">
        <v>318</v>
      </c>
      <c r="D766" s="463">
        <v>1</v>
      </c>
      <c r="E766" s="236"/>
      <c r="F766" s="40">
        <f t="shared" si="43"/>
        <v>0</v>
      </c>
    </row>
    <row r="767" spans="1:6" s="139" customFormat="1" ht="12.75" x14ac:dyDescent="0.2">
      <c r="A767" s="234" t="s">
        <v>1780</v>
      </c>
      <c r="B767" s="235" t="s">
        <v>378</v>
      </c>
      <c r="C767" s="80" t="s">
        <v>318</v>
      </c>
      <c r="D767" s="463">
        <v>1</v>
      </c>
      <c r="E767" s="236"/>
      <c r="F767" s="40">
        <f t="shared" si="43"/>
        <v>0</v>
      </c>
    </row>
    <row r="768" spans="1:6" s="139" customFormat="1" ht="12.75" x14ac:dyDescent="0.2">
      <c r="A768" s="234" t="s">
        <v>1781</v>
      </c>
      <c r="B768" s="235" t="s">
        <v>396</v>
      </c>
      <c r="C768" s="80" t="s">
        <v>318</v>
      </c>
      <c r="D768" s="463">
        <v>2</v>
      </c>
      <c r="E768" s="236"/>
      <c r="F768" s="40">
        <f t="shared" si="43"/>
        <v>0</v>
      </c>
    </row>
    <row r="769" spans="1:9" s="139" customFormat="1" ht="94.5" customHeight="1" x14ac:dyDescent="0.2">
      <c r="A769" s="234" t="s">
        <v>1782</v>
      </c>
      <c r="B769" s="238" t="s">
        <v>323</v>
      </c>
      <c r="C769" s="80" t="s">
        <v>318</v>
      </c>
      <c r="D769" s="463">
        <v>2</v>
      </c>
      <c r="E769" s="236"/>
      <c r="F769" s="40">
        <f t="shared" si="43"/>
        <v>0</v>
      </c>
    </row>
    <row r="770" spans="1:9" s="139" customFormat="1" ht="12.75" x14ac:dyDescent="0.2">
      <c r="A770" s="234" t="s">
        <v>1783</v>
      </c>
      <c r="B770" s="235" t="s">
        <v>324</v>
      </c>
      <c r="C770" s="80" t="s">
        <v>318</v>
      </c>
      <c r="D770" s="463">
        <v>2</v>
      </c>
      <c r="E770" s="236"/>
      <c r="F770" s="40">
        <f t="shared" si="43"/>
        <v>0</v>
      </c>
    </row>
    <row r="771" spans="1:9" s="29" customFormat="1" ht="15" customHeight="1" x14ac:dyDescent="0.2">
      <c r="A771" s="234" t="s">
        <v>1784</v>
      </c>
      <c r="B771" s="31" t="s">
        <v>325</v>
      </c>
      <c r="C771" s="80" t="s">
        <v>318</v>
      </c>
      <c r="D771" s="463">
        <v>1</v>
      </c>
      <c r="E771" s="237"/>
      <c r="F771" s="40">
        <f t="shared" si="43"/>
        <v>0</v>
      </c>
      <c r="G771" s="139"/>
      <c r="H771" s="139"/>
      <c r="I771" s="139"/>
    </row>
    <row r="772" spans="1:9" s="29" customFormat="1" ht="113.25" customHeight="1" x14ac:dyDescent="0.2">
      <c r="A772" s="234" t="s">
        <v>1785</v>
      </c>
      <c r="B772" s="30" t="s">
        <v>1441</v>
      </c>
      <c r="C772" s="80" t="s">
        <v>318</v>
      </c>
      <c r="D772" s="463">
        <v>1</v>
      </c>
      <c r="E772" s="237"/>
      <c r="F772" s="40">
        <f t="shared" si="43"/>
        <v>0</v>
      </c>
    </row>
    <row r="773" spans="1:9" s="139" customFormat="1" ht="12.75" x14ac:dyDescent="0.2">
      <c r="A773" s="239" t="s">
        <v>1256</v>
      </c>
      <c r="B773" s="568" t="s">
        <v>743</v>
      </c>
      <c r="C773" s="569"/>
      <c r="D773" s="569"/>
      <c r="E773" s="570"/>
      <c r="F773" s="470">
        <f>SUM(F755:F772)</f>
        <v>0</v>
      </c>
    </row>
    <row r="774" spans="1:9" s="29" customFormat="1" ht="15" customHeight="1" x14ac:dyDescent="0.2">
      <c r="A774" s="234"/>
      <c r="B774" s="30"/>
      <c r="C774" s="80"/>
      <c r="D774" s="463"/>
      <c r="E774" s="237"/>
      <c r="F774" s="237"/>
    </row>
    <row r="775" spans="1:9" s="29" customFormat="1" ht="15" customHeight="1" x14ac:dyDescent="0.2">
      <c r="A775" s="345" t="s">
        <v>1520</v>
      </c>
      <c r="B775" s="567" t="s">
        <v>398</v>
      </c>
      <c r="C775" s="567"/>
      <c r="D775" s="567"/>
      <c r="E775" s="567"/>
      <c r="F775" s="567"/>
    </row>
    <row r="776" spans="1:9" s="139" customFormat="1" ht="12.75" x14ac:dyDescent="0.2">
      <c r="A776" s="234" t="s">
        <v>1786</v>
      </c>
      <c r="B776" s="235" t="s">
        <v>399</v>
      </c>
      <c r="C776" s="80" t="s">
        <v>318</v>
      </c>
      <c r="D776" s="463">
        <v>1</v>
      </c>
      <c r="E776" s="236"/>
      <c r="F776" s="40">
        <f>+E776*D776</f>
        <v>0</v>
      </c>
    </row>
    <row r="777" spans="1:9" s="139" customFormat="1" ht="12.75" x14ac:dyDescent="0.2">
      <c r="A777" s="234" t="s">
        <v>1787</v>
      </c>
      <c r="B777" s="235" t="s">
        <v>345</v>
      </c>
      <c r="C777" s="80" t="s">
        <v>318</v>
      </c>
      <c r="D777" s="463">
        <v>1</v>
      </c>
      <c r="E777" s="236"/>
      <c r="F777" s="40">
        <f t="shared" ref="F777:F782" si="44">+E777*D777</f>
        <v>0</v>
      </c>
    </row>
    <row r="778" spans="1:9" s="139" customFormat="1" ht="12.75" x14ac:dyDescent="0.2">
      <c r="A778" s="234" t="s">
        <v>1788</v>
      </c>
      <c r="B778" s="235" t="s">
        <v>400</v>
      </c>
      <c r="C778" s="80" t="s">
        <v>318</v>
      </c>
      <c r="D778" s="463">
        <v>1</v>
      </c>
      <c r="E778" s="236"/>
      <c r="F778" s="40">
        <f t="shared" si="44"/>
        <v>0</v>
      </c>
    </row>
    <row r="779" spans="1:9" s="139" customFormat="1" ht="94.5" customHeight="1" x14ac:dyDescent="0.2">
      <c r="A779" s="234" t="s">
        <v>1789</v>
      </c>
      <c r="B779" s="238" t="s">
        <v>401</v>
      </c>
      <c r="C779" s="80" t="s">
        <v>318</v>
      </c>
      <c r="D779" s="463">
        <v>1</v>
      </c>
      <c r="E779" s="236"/>
      <c r="F779" s="40">
        <f t="shared" si="44"/>
        <v>0</v>
      </c>
    </row>
    <row r="780" spans="1:9" s="139" customFormat="1" ht="12.75" x14ac:dyDescent="0.2">
      <c r="A780" s="234" t="s">
        <v>1790</v>
      </c>
      <c r="B780" s="235" t="s">
        <v>402</v>
      </c>
      <c r="C780" s="80" t="s">
        <v>318</v>
      </c>
      <c r="D780" s="463">
        <v>1</v>
      </c>
      <c r="E780" s="236"/>
      <c r="F780" s="40">
        <f t="shared" si="44"/>
        <v>0</v>
      </c>
    </row>
    <row r="781" spans="1:9" s="29" customFormat="1" ht="15" customHeight="1" x14ac:dyDescent="0.2">
      <c r="A781" s="234" t="s">
        <v>1791</v>
      </c>
      <c r="B781" s="31" t="s">
        <v>325</v>
      </c>
      <c r="C781" s="80" t="s">
        <v>318</v>
      </c>
      <c r="D781" s="463">
        <v>1</v>
      </c>
      <c r="E781" s="237"/>
      <c r="F781" s="40">
        <f t="shared" si="44"/>
        <v>0</v>
      </c>
      <c r="G781" s="139"/>
      <c r="H781" s="139"/>
      <c r="I781" s="139"/>
    </row>
    <row r="782" spans="1:9" s="29" customFormat="1" ht="113.25" customHeight="1" x14ac:dyDescent="0.2">
      <c r="A782" s="234" t="s">
        <v>1792</v>
      </c>
      <c r="B782" s="30" t="s">
        <v>1441</v>
      </c>
      <c r="C782" s="80" t="s">
        <v>318</v>
      </c>
      <c r="D782" s="463">
        <v>1</v>
      </c>
      <c r="E782" s="237"/>
      <c r="F782" s="40">
        <f t="shared" si="44"/>
        <v>0</v>
      </c>
    </row>
    <row r="783" spans="1:9" s="139" customFormat="1" ht="12.75" x14ac:dyDescent="0.2">
      <c r="A783" s="239" t="s">
        <v>1520</v>
      </c>
      <c r="B783" s="568" t="s">
        <v>2978</v>
      </c>
      <c r="C783" s="569"/>
      <c r="D783" s="569"/>
      <c r="E783" s="570"/>
      <c r="F783" s="470">
        <f>SUM(F776:F782)</f>
        <v>0</v>
      </c>
    </row>
    <row r="784" spans="1:9" s="29" customFormat="1" ht="15.75" customHeight="1" x14ac:dyDescent="0.2">
      <c r="A784" s="234"/>
      <c r="B784" s="247"/>
      <c r="C784" s="540"/>
      <c r="D784" s="464"/>
      <c r="E784" s="236"/>
      <c r="F784" s="237"/>
    </row>
    <row r="785" spans="1:9" s="29" customFormat="1" ht="15" customHeight="1" x14ac:dyDescent="0.2">
      <c r="A785" s="345" t="s">
        <v>1521</v>
      </c>
      <c r="B785" s="567" t="s">
        <v>403</v>
      </c>
      <c r="C785" s="567"/>
      <c r="D785" s="567"/>
      <c r="E785" s="567"/>
      <c r="F785" s="567"/>
    </row>
    <row r="786" spans="1:9" s="139" customFormat="1" ht="12.75" x14ac:dyDescent="0.2">
      <c r="A786" s="234" t="s">
        <v>1793</v>
      </c>
      <c r="B786" s="235" t="s">
        <v>374</v>
      </c>
      <c r="C786" s="80" t="s">
        <v>318</v>
      </c>
      <c r="D786" s="463">
        <v>1</v>
      </c>
      <c r="E786" s="237"/>
      <c r="F786" s="40">
        <f>+E786*D786</f>
        <v>0</v>
      </c>
    </row>
    <row r="787" spans="1:9" s="139" customFormat="1" ht="94.5" customHeight="1" x14ac:dyDescent="0.2">
      <c r="A787" s="234" t="s">
        <v>1794</v>
      </c>
      <c r="B787" s="238" t="s">
        <v>377</v>
      </c>
      <c r="C787" s="80" t="s">
        <v>318</v>
      </c>
      <c r="D787" s="463">
        <v>1</v>
      </c>
      <c r="E787" s="236"/>
      <c r="F787" s="40">
        <f t="shared" ref="F787:F791" si="45">+E787*D787</f>
        <v>0</v>
      </c>
    </row>
    <row r="788" spans="1:9" s="139" customFormat="1" ht="15" customHeight="1" x14ac:dyDescent="0.2">
      <c r="A788" s="234" t="s">
        <v>1795</v>
      </c>
      <c r="B788" s="48" t="s">
        <v>405</v>
      </c>
      <c r="C788" s="80" t="s">
        <v>318</v>
      </c>
      <c r="D788" s="463">
        <v>1</v>
      </c>
      <c r="E788" s="236"/>
      <c r="F788" s="40">
        <f t="shared" si="45"/>
        <v>0</v>
      </c>
    </row>
    <row r="789" spans="1:9" s="139" customFormat="1" ht="12.75" x14ac:dyDescent="0.2">
      <c r="A789" s="234" t="s">
        <v>1796</v>
      </c>
      <c r="B789" s="235" t="s">
        <v>381</v>
      </c>
      <c r="C789" s="80" t="s">
        <v>318</v>
      </c>
      <c r="D789" s="463">
        <v>1</v>
      </c>
      <c r="E789" s="236"/>
      <c r="F789" s="40">
        <f t="shared" si="45"/>
        <v>0</v>
      </c>
    </row>
    <row r="790" spans="1:9" s="29" customFormat="1" ht="15" customHeight="1" x14ac:dyDescent="0.2">
      <c r="A790" s="234" t="s">
        <v>1797</v>
      </c>
      <c r="B790" s="31" t="s">
        <v>325</v>
      </c>
      <c r="C790" s="80" t="s">
        <v>318</v>
      </c>
      <c r="D790" s="463">
        <v>1</v>
      </c>
      <c r="E790" s="237"/>
      <c r="F790" s="40">
        <f t="shared" si="45"/>
        <v>0</v>
      </c>
      <c r="G790" s="139"/>
      <c r="H790" s="139"/>
      <c r="I790" s="139"/>
    </row>
    <row r="791" spans="1:9" s="29" customFormat="1" ht="113.25" customHeight="1" x14ac:dyDescent="0.2">
      <c r="A791" s="234" t="s">
        <v>1798</v>
      </c>
      <c r="B791" s="30" t="s">
        <v>1441</v>
      </c>
      <c r="C791" s="80" t="s">
        <v>318</v>
      </c>
      <c r="D791" s="463">
        <v>1</v>
      </c>
      <c r="E791" s="237"/>
      <c r="F791" s="40">
        <f t="shared" si="45"/>
        <v>0</v>
      </c>
    </row>
    <row r="792" spans="1:9" s="139" customFormat="1" ht="12.75" x14ac:dyDescent="0.2">
      <c r="A792" s="239" t="s">
        <v>1521</v>
      </c>
      <c r="B792" s="568" t="s">
        <v>2979</v>
      </c>
      <c r="C792" s="569"/>
      <c r="D792" s="569"/>
      <c r="E792" s="570"/>
      <c r="F792" s="470">
        <f>SUM(F786:F791)</f>
        <v>0</v>
      </c>
    </row>
    <row r="793" spans="1:9" s="29" customFormat="1" ht="15.75" customHeight="1" x14ac:dyDescent="0.2">
      <c r="A793" s="234"/>
      <c r="B793" s="247"/>
      <c r="C793" s="540"/>
      <c r="D793" s="464"/>
      <c r="E793" s="236"/>
      <c r="F793" s="237"/>
    </row>
    <row r="794" spans="1:9" s="29" customFormat="1" ht="15" customHeight="1" x14ac:dyDescent="0.2">
      <c r="A794" s="345" t="s">
        <v>1522</v>
      </c>
      <c r="B794" s="567" t="s">
        <v>406</v>
      </c>
      <c r="C794" s="567"/>
      <c r="D794" s="567"/>
      <c r="E794" s="567"/>
      <c r="F794" s="567"/>
    </row>
    <row r="795" spans="1:9" s="139" customFormat="1" ht="12.75" x14ac:dyDescent="0.2">
      <c r="A795" s="234" t="s">
        <v>1799</v>
      </c>
      <c r="B795" s="235" t="s">
        <v>369</v>
      </c>
      <c r="C795" s="80" t="s">
        <v>318</v>
      </c>
      <c r="D795" s="463">
        <v>2</v>
      </c>
      <c r="E795" s="236"/>
      <c r="F795" s="40">
        <f>+E795*D795</f>
        <v>0</v>
      </c>
    </row>
    <row r="796" spans="1:9" s="139" customFormat="1" ht="12.75" x14ac:dyDescent="0.2">
      <c r="A796" s="234" t="s">
        <v>1800</v>
      </c>
      <c r="B796" s="235" t="s">
        <v>407</v>
      </c>
      <c r="C796" s="80" t="s">
        <v>318</v>
      </c>
      <c r="D796" s="463">
        <v>1</v>
      </c>
      <c r="E796" s="236"/>
      <c r="F796" s="40">
        <f t="shared" ref="F796:F807" si="46">+E796*D796</f>
        <v>0</v>
      </c>
    </row>
    <row r="797" spans="1:9" s="139" customFormat="1" ht="12.75" x14ac:dyDescent="0.2">
      <c r="A797" s="234" t="s">
        <v>1801</v>
      </c>
      <c r="B797" s="235" t="s">
        <v>373</v>
      </c>
      <c r="C797" s="80" t="s">
        <v>318</v>
      </c>
      <c r="D797" s="463">
        <v>2</v>
      </c>
      <c r="E797" s="236"/>
      <c r="F797" s="40">
        <f t="shared" si="46"/>
        <v>0</v>
      </c>
    </row>
    <row r="798" spans="1:9" s="139" customFormat="1" ht="12.75" x14ac:dyDescent="0.2">
      <c r="A798" s="234" t="s">
        <v>1802</v>
      </c>
      <c r="B798" s="235" t="s">
        <v>409</v>
      </c>
      <c r="C798" s="80" t="s">
        <v>318</v>
      </c>
      <c r="D798" s="463">
        <v>1</v>
      </c>
      <c r="E798" s="236"/>
      <c r="F798" s="40">
        <f t="shared" si="46"/>
        <v>0</v>
      </c>
    </row>
    <row r="799" spans="1:9" s="139" customFormat="1" ht="12.75" x14ac:dyDescent="0.2">
      <c r="A799" s="234" t="s">
        <v>1803</v>
      </c>
      <c r="B799" s="235" t="s">
        <v>408</v>
      </c>
      <c r="C799" s="80" t="s">
        <v>318</v>
      </c>
      <c r="D799" s="463">
        <v>1</v>
      </c>
      <c r="E799" s="236"/>
      <c r="F799" s="40">
        <f t="shared" si="46"/>
        <v>0</v>
      </c>
    </row>
    <row r="800" spans="1:9" s="139" customFormat="1" ht="12.75" x14ac:dyDescent="0.2">
      <c r="A800" s="234" t="s">
        <v>1804</v>
      </c>
      <c r="B800" s="235" t="s">
        <v>374</v>
      </c>
      <c r="C800" s="80" t="s">
        <v>318</v>
      </c>
      <c r="D800" s="463">
        <v>2</v>
      </c>
      <c r="E800" s="236"/>
      <c r="F800" s="40">
        <f t="shared" si="46"/>
        <v>0</v>
      </c>
    </row>
    <row r="801" spans="1:9" s="139" customFormat="1" ht="12.75" x14ac:dyDescent="0.2">
      <c r="A801" s="234" t="s">
        <v>1805</v>
      </c>
      <c r="B801" s="235" t="s">
        <v>410</v>
      </c>
      <c r="C801" s="80" t="s">
        <v>318</v>
      </c>
      <c r="D801" s="463">
        <v>1</v>
      </c>
      <c r="E801" s="236"/>
      <c r="F801" s="40">
        <f t="shared" si="46"/>
        <v>0</v>
      </c>
    </row>
    <row r="802" spans="1:9" s="139" customFormat="1" ht="12.75" x14ac:dyDescent="0.2">
      <c r="A802" s="234" t="s">
        <v>1806</v>
      </c>
      <c r="B802" s="235" t="s">
        <v>376</v>
      </c>
      <c r="C802" s="80" t="s">
        <v>318</v>
      </c>
      <c r="D802" s="463">
        <v>1</v>
      </c>
      <c r="E802" s="236"/>
      <c r="F802" s="40">
        <f t="shared" si="46"/>
        <v>0</v>
      </c>
    </row>
    <row r="803" spans="1:9" s="139" customFormat="1" ht="12.75" x14ac:dyDescent="0.2">
      <c r="A803" s="234" t="s">
        <v>1807</v>
      </c>
      <c r="B803" s="235" t="s">
        <v>411</v>
      </c>
      <c r="C803" s="80" t="s">
        <v>318</v>
      </c>
      <c r="D803" s="463">
        <v>1</v>
      </c>
      <c r="E803" s="236"/>
      <c r="F803" s="40">
        <f t="shared" si="46"/>
        <v>0</v>
      </c>
    </row>
    <row r="804" spans="1:9" s="139" customFormat="1" ht="94.5" customHeight="1" x14ac:dyDescent="0.2">
      <c r="A804" s="234" t="s">
        <v>1808</v>
      </c>
      <c r="B804" s="238" t="s">
        <v>412</v>
      </c>
      <c r="C804" s="80" t="s">
        <v>318</v>
      </c>
      <c r="D804" s="463">
        <v>1</v>
      </c>
      <c r="E804" s="236"/>
      <c r="F804" s="40">
        <f t="shared" si="46"/>
        <v>0</v>
      </c>
    </row>
    <row r="805" spans="1:9" s="139" customFormat="1" ht="12.75" x14ac:dyDescent="0.2">
      <c r="A805" s="234" t="s">
        <v>1809</v>
      </c>
      <c r="B805" s="235" t="s">
        <v>413</v>
      </c>
      <c r="C805" s="80" t="s">
        <v>318</v>
      </c>
      <c r="D805" s="463">
        <v>1</v>
      </c>
      <c r="E805" s="236"/>
      <c r="F805" s="40">
        <f t="shared" si="46"/>
        <v>0</v>
      </c>
    </row>
    <row r="806" spans="1:9" s="29" customFormat="1" ht="15" customHeight="1" x14ac:dyDescent="0.2">
      <c r="A806" s="234" t="s">
        <v>1810</v>
      </c>
      <c r="B806" s="31" t="s">
        <v>380</v>
      </c>
      <c r="C806" s="80" t="s">
        <v>318</v>
      </c>
      <c r="D806" s="463">
        <v>1</v>
      </c>
      <c r="E806" s="237"/>
      <c r="F806" s="40">
        <f t="shared" si="46"/>
        <v>0</v>
      </c>
      <c r="G806" s="139"/>
      <c r="H806" s="139"/>
      <c r="I806" s="139"/>
    </row>
    <row r="807" spans="1:9" s="29" customFormat="1" ht="113.25" customHeight="1" x14ac:dyDescent="0.2">
      <c r="A807" s="234" t="s">
        <v>1811</v>
      </c>
      <c r="B807" s="30" t="s">
        <v>1441</v>
      </c>
      <c r="C807" s="80" t="s">
        <v>318</v>
      </c>
      <c r="D807" s="463">
        <v>1</v>
      </c>
      <c r="E807" s="237"/>
      <c r="F807" s="40">
        <f t="shared" si="46"/>
        <v>0</v>
      </c>
    </row>
    <row r="808" spans="1:9" s="139" customFormat="1" ht="12.75" x14ac:dyDescent="0.2">
      <c r="A808" s="239" t="s">
        <v>1522</v>
      </c>
      <c r="B808" s="568" t="s">
        <v>2980</v>
      </c>
      <c r="C808" s="569"/>
      <c r="D808" s="569"/>
      <c r="E808" s="570"/>
      <c r="F808" s="470">
        <f>SUM(F795:F807)</f>
        <v>0</v>
      </c>
    </row>
    <row r="809" spans="1:9" s="29" customFormat="1" ht="15" customHeight="1" x14ac:dyDescent="0.2">
      <c r="A809" s="234"/>
      <c r="B809" s="30"/>
      <c r="C809" s="80"/>
      <c r="D809" s="463"/>
      <c r="E809" s="237"/>
      <c r="F809" s="237"/>
    </row>
    <row r="810" spans="1:9" s="29" customFormat="1" ht="15" customHeight="1" x14ac:dyDescent="0.2">
      <c r="A810" s="345" t="s">
        <v>1523</v>
      </c>
      <c r="B810" s="567" t="s">
        <v>414</v>
      </c>
      <c r="C810" s="567"/>
      <c r="D810" s="567"/>
      <c r="E810" s="567"/>
      <c r="F810" s="567"/>
    </row>
    <row r="811" spans="1:9" s="139" customFormat="1" ht="12.75" x14ac:dyDescent="0.2">
      <c r="A811" s="234" t="s">
        <v>1812</v>
      </c>
      <c r="B811" s="235" t="s">
        <v>415</v>
      </c>
      <c r="C811" s="80" t="s">
        <v>318</v>
      </c>
      <c r="D811" s="463">
        <v>1</v>
      </c>
      <c r="E811" s="236"/>
      <c r="F811" s="40">
        <f>+E811*D811</f>
        <v>0</v>
      </c>
    </row>
    <row r="812" spans="1:9" s="139" customFormat="1" ht="12.75" x14ac:dyDescent="0.2">
      <c r="A812" s="234" t="s">
        <v>1813</v>
      </c>
      <c r="B812" s="235" t="s">
        <v>416</v>
      </c>
      <c r="C812" s="80" t="s">
        <v>318</v>
      </c>
      <c r="D812" s="463">
        <v>2</v>
      </c>
      <c r="E812" s="236"/>
      <c r="F812" s="40">
        <f t="shared" ref="F812:F827" si="47">+E812*D812</f>
        <v>0</v>
      </c>
    </row>
    <row r="813" spans="1:9" s="139" customFormat="1" ht="12.75" x14ac:dyDescent="0.2">
      <c r="A813" s="234" t="s">
        <v>1814</v>
      </c>
      <c r="B813" s="235" t="s">
        <v>409</v>
      </c>
      <c r="C813" s="80" t="s">
        <v>318</v>
      </c>
      <c r="D813" s="463">
        <v>1</v>
      </c>
      <c r="E813" s="236"/>
      <c r="F813" s="40">
        <f t="shared" si="47"/>
        <v>0</v>
      </c>
    </row>
    <row r="814" spans="1:9" s="139" customFormat="1" ht="12.75" x14ac:dyDescent="0.2">
      <c r="A814" s="234" t="s">
        <v>1815</v>
      </c>
      <c r="B814" s="235" t="s">
        <v>320</v>
      </c>
      <c r="C814" s="80" t="s">
        <v>318</v>
      </c>
      <c r="D814" s="463">
        <v>2</v>
      </c>
      <c r="E814" s="236"/>
      <c r="F814" s="40">
        <f t="shared" si="47"/>
        <v>0</v>
      </c>
    </row>
    <row r="815" spans="1:9" s="139" customFormat="1" ht="12.75" x14ac:dyDescent="0.2">
      <c r="A815" s="234" t="s">
        <v>1816</v>
      </c>
      <c r="B815" s="235" t="s">
        <v>408</v>
      </c>
      <c r="C815" s="80" t="s">
        <v>318</v>
      </c>
      <c r="D815" s="463">
        <v>1</v>
      </c>
      <c r="E815" s="236"/>
      <c r="F815" s="40">
        <f t="shared" si="47"/>
        <v>0</v>
      </c>
    </row>
    <row r="816" spans="1:9" s="139" customFormat="1" ht="12.75" x14ac:dyDescent="0.2">
      <c r="A816" s="234" t="s">
        <v>1817</v>
      </c>
      <c r="B816" s="235" t="s">
        <v>321</v>
      </c>
      <c r="C816" s="80" t="s">
        <v>318</v>
      </c>
      <c r="D816" s="463">
        <v>1</v>
      </c>
      <c r="E816" s="236"/>
      <c r="F816" s="40">
        <f t="shared" si="47"/>
        <v>0</v>
      </c>
    </row>
    <row r="817" spans="1:9" s="139" customFormat="1" ht="12.75" x14ac:dyDescent="0.2">
      <c r="A817" s="234" t="s">
        <v>1818</v>
      </c>
      <c r="B817" s="235" t="s">
        <v>322</v>
      </c>
      <c r="C817" s="80" t="s">
        <v>318</v>
      </c>
      <c r="D817" s="463">
        <v>2</v>
      </c>
      <c r="E817" s="236"/>
      <c r="F817" s="40">
        <f t="shared" si="47"/>
        <v>0</v>
      </c>
    </row>
    <row r="818" spans="1:9" s="139" customFormat="1" ht="12.75" x14ac:dyDescent="0.2">
      <c r="A818" s="234" t="s">
        <v>1819</v>
      </c>
      <c r="B818" s="235" t="s">
        <v>417</v>
      </c>
      <c r="C818" s="80" t="s">
        <v>318</v>
      </c>
      <c r="D818" s="463">
        <v>1</v>
      </c>
      <c r="E818" s="236"/>
      <c r="F818" s="40">
        <f t="shared" si="47"/>
        <v>0</v>
      </c>
    </row>
    <row r="819" spans="1:9" s="139" customFormat="1" ht="12.75" x14ac:dyDescent="0.2">
      <c r="A819" s="234" t="s">
        <v>1820</v>
      </c>
      <c r="B819" s="235" t="s">
        <v>418</v>
      </c>
      <c r="C819" s="80" t="s">
        <v>318</v>
      </c>
      <c r="D819" s="463">
        <v>1</v>
      </c>
      <c r="E819" s="236"/>
      <c r="F819" s="40">
        <f t="shared" si="47"/>
        <v>0</v>
      </c>
    </row>
    <row r="820" spans="1:9" s="139" customFormat="1" ht="12.75" x14ac:dyDescent="0.2">
      <c r="A820" s="234" t="s">
        <v>1821</v>
      </c>
      <c r="B820" s="235" t="s">
        <v>327</v>
      </c>
      <c r="C820" s="80" t="s">
        <v>318</v>
      </c>
      <c r="D820" s="463">
        <v>1</v>
      </c>
      <c r="E820" s="236"/>
      <c r="F820" s="40">
        <f t="shared" si="47"/>
        <v>0</v>
      </c>
    </row>
    <row r="821" spans="1:9" s="139" customFormat="1" ht="12.75" x14ac:dyDescent="0.2">
      <c r="A821" s="234" t="s">
        <v>1822</v>
      </c>
      <c r="B821" s="235" t="s">
        <v>419</v>
      </c>
      <c r="C821" s="80" t="s">
        <v>318</v>
      </c>
      <c r="D821" s="463">
        <v>1</v>
      </c>
      <c r="E821" s="236"/>
      <c r="F821" s="40">
        <f t="shared" si="47"/>
        <v>0</v>
      </c>
    </row>
    <row r="822" spans="1:9" s="139" customFormat="1" ht="94.5" customHeight="1" x14ac:dyDescent="0.2">
      <c r="A822" s="234" t="s">
        <v>1823</v>
      </c>
      <c r="B822" s="48" t="s">
        <v>323</v>
      </c>
      <c r="C822" s="80" t="s">
        <v>318</v>
      </c>
      <c r="D822" s="463">
        <v>1</v>
      </c>
      <c r="E822" s="236"/>
      <c r="F822" s="40">
        <f t="shared" si="47"/>
        <v>0</v>
      </c>
    </row>
    <row r="823" spans="1:9" s="139" customFormat="1" ht="94.5" customHeight="1" x14ac:dyDescent="0.2">
      <c r="A823" s="234" t="s">
        <v>1824</v>
      </c>
      <c r="B823" s="383" t="s">
        <v>412</v>
      </c>
      <c r="C823" s="80" t="s">
        <v>318</v>
      </c>
      <c r="D823" s="463">
        <v>1</v>
      </c>
      <c r="E823" s="236"/>
      <c r="F823" s="40">
        <f t="shared" si="47"/>
        <v>0</v>
      </c>
    </row>
    <row r="824" spans="1:9" s="139" customFormat="1" ht="12.75" x14ac:dyDescent="0.2">
      <c r="A824" s="234" t="s">
        <v>1825</v>
      </c>
      <c r="B824" s="235" t="s">
        <v>324</v>
      </c>
      <c r="C824" s="80" t="s">
        <v>318</v>
      </c>
      <c r="D824" s="463">
        <v>1</v>
      </c>
      <c r="E824" s="236"/>
      <c r="F824" s="40">
        <f t="shared" si="47"/>
        <v>0</v>
      </c>
    </row>
    <row r="825" spans="1:9" s="139" customFormat="1" ht="12.75" x14ac:dyDescent="0.2">
      <c r="A825" s="234" t="s">
        <v>1826</v>
      </c>
      <c r="B825" s="235" t="s">
        <v>413</v>
      </c>
      <c r="C825" s="80" t="s">
        <v>318</v>
      </c>
      <c r="D825" s="463">
        <v>1</v>
      </c>
      <c r="E825" s="236"/>
      <c r="F825" s="40">
        <f t="shared" si="47"/>
        <v>0</v>
      </c>
    </row>
    <row r="826" spans="1:9" s="29" customFormat="1" ht="15" customHeight="1" x14ac:dyDescent="0.2">
      <c r="A826" s="234" t="s">
        <v>1827</v>
      </c>
      <c r="B826" s="31" t="s">
        <v>420</v>
      </c>
      <c r="C826" s="80" t="s">
        <v>318</v>
      </c>
      <c r="D826" s="463">
        <v>1</v>
      </c>
      <c r="E826" s="237"/>
      <c r="F826" s="40">
        <f t="shared" si="47"/>
        <v>0</v>
      </c>
      <c r="G826" s="139"/>
      <c r="H826" s="139"/>
      <c r="I826" s="139"/>
    </row>
    <row r="827" spans="1:9" s="29" customFormat="1" ht="113.25" customHeight="1" x14ac:dyDescent="0.2">
      <c r="A827" s="234" t="s">
        <v>1828</v>
      </c>
      <c r="B827" s="30" t="s">
        <v>1441</v>
      </c>
      <c r="C827" s="80" t="s">
        <v>318</v>
      </c>
      <c r="D827" s="463">
        <v>1</v>
      </c>
      <c r="E827" s="237"/>
      <c r="F827" s="40">
        <f t="shared" si="47"/>
        <v>0</v>
      </c>
    </row>
    <row r="828" spans="1:9" s="139" customFormat="1" ht="12.75" x14ac:dyDescent="0.2">
      <c r="A828" s="239" t="s">
        <v>1523</v>
      </c>
      <c r="B828" s="568" t="s">
        <v>2981</v>
      </c>
      <c r="C828" s="569"/>
      <c r="D828" s="569"/>
      <c r="E828" s="570"/>
      <c r="F828" s="470">
        <f>SUM(F811:F827)</f>
        <v>0</v>
      </c>
    </row>
    <row r="829" spans="1:9" s="29" customFormat="1" ht="15" customHeight="1" x14ac:dyDescent="0.2">
      <c r="A829" s="234"/>
      <c r="B829" s="30"/>
      <c r="C829" s="80"/>
      <c r="D829" s="463"/>
      <c r="E829" s="237"/>
      <c r="F829" s="237"/>
    </row>
    <row r="830" spans="1:9" s="29" customFormat="1" ht="15" customHeight="1" x14ac:dyDescent="0.2">
      <c r="A830" s="345" t="s">
        <v>1524</v>
      </c>
      <c r="B830" s="567" t="s">
        <v>425</v>
      </c>
      <c r="C830" s="567"/>
      <c r="D830" s="567"/>
      <c r="E830" s="567"/>
      <c r="F830" s="567"/>
    </row>
    <row r="831" spans="1:9" s="29" customFormat="1" ht="15" customHeight="1" x14ac:dyDescent="0.2">
      <c r="A831" s="248" t="s">
        <v>1829</v>
      </c>
      <c r="B831" s="235" t="s">
        <v>422</v>
      </c>
      <c r="C831" s="541" t="s">
        <v>318</v>
      </c>
      <c r="D831" s="463">
        <v>1</v>
      </c>
      <c r="E831" s="236"/>
      <c r="F831" s="40">
        <f>+E831*D831</f>
        <v>0</v>
      </c>
    </row>
    <row r="832" spans="1:9" s="139" customFormat="1" ht="12.75" x14ac:dyDescent="0.2">
      <c r="A832" s="248" t="s">
        <v>1830</v>
      </c>
      <c r="B832" s="235" t="s">
        <v>374</v>
      </c>
      <c r="C832" s="80" t="s">
        <v>318</v>
      </c>
      <c r="D832" s="463">
        <v>1</v>
      </c>
      <c r="E832" s="236"/>
      <c r="F832" s="40">
        <f t="shared" ref="F832:F838" si="48">+E832*D832</f>
        <v>0</v>
      </c>
    </row>
    <row r="833" spans="1:9" s="139" customFormat="1" ht="94.5" customHeight="1" x14ac:dyDescent="0.2">
      <c r="A833" s="248" t="s">
        <v>1831</v>
      </c>
      <c r="B833" s="238" t="s">
        <v>377</v>
      </c>
      <c r="C833" s="80" t="s">
        <v>318</v>
      </c>
      <c r="D833" s="463">
        <v>1</v>
      </c>
      <c r="E833" s="236"/>
      <c r="F833" s="40">
        <f t="shared" si="48"/>
        <v>0</v>
      </c>
    </row>
    <row r="834" spans="1:9" s="139" customFormat="1" ht="16.5" customHeight="1" x14ac:dyDescent="0.2">
      <c r="A834" s="248" t="s">
        <v>1832</v>
      </c>
      <c r="B834" s="238" t="s">
        <v>421</v>
      </c>
      <c r="C834" s="80" t="s">
        <v>318</v>
      </c>
      <c r="D834" s="463">
        <v>1</v>
      </c>
      <c r="E834" s="236"/>
      <c r="F834" s="40">
        <f t="shared" si="48"/>
        <v>0</v>
      </c>
    </row>
    <row r="835" spans="1:9" s="139" customFormat="1" ht="15" customHeight="1" x14ac:dyDescent="0.2">
      <c r="A835" s="248" t="s">
        <v>1833</v>
      </c>
      <c r="B835" s="48" t="s">
        <v>405</v>
      </c>
      <c r="C835" s="80" t="s">
        <v>318</v>
      </c>
      <c r="D835" s="463">
        <v>1</v>
      </c>
      <c r="E835" s="236"/>
      <c r="F835" s="40">
        <f t="shared" si="48"/>
        <v>0</v>
      </c>
    </row>
    <row r="836" spans="1:9" s="139" customFormat="1" ht="12.75" x14ac:dyDescent="0.2">
      <c r="A836" s="248" t="s">
        <v>1834</v>
      </c>
      <c r="B836" s="235" t="s">
        <v>381</v>
      </c>
      <c r="C836" s="80" t="s">
        <v>318</v>
      </c>
      <c r="D836" s="463">
        <v>1</v>
      </c>
      <c r="E836" s="236"/>
      <c r="F836" s="40">
        <f t="shared" si="48"/>
        <v>0</v>
      </c>
    </row>
    <row r="837" spans="1:9" s="29" customFormat="1" ht="15" customHeight="1" x14ac:dyDescent="0.2">
      <c r="A837" s="248" t="s">
        <v>1835</v>
      </c>
      <c r="B837" s="31" t="s">
        <v>380</v>
      </c>
      <c r="C837" s="80" t="s">
        <v>318</v>
      </c>
      <c r="D837" s="463">
        <v>1</v>
      </c>
      <c r="E837" s="237"/>
      <c r="F837" s="40">
        <f t="shared" si="48"/>
        <v>0</v>
      </c>
      <c r="G837" s="139"/>
      <c r="H837" s="139"/>
      <c r="I837" s="139"/>
    </row>
    <row r="838" spans="1:9" s="29" customFormat="1" ht="113.25" customHeight="1" x14ac:dyDescent="0.2">
      <c r="A838" s="248" t="s">
        <v>1836</v>
      </c>
      <c r="B838" s="30" t="s">
        <v>1441</v>
      </c>
      <c r="C838" s="80" t="s">
        <v>318</v>
      </c>
      <c r="D838" s="463">
        <v>1</v>
      </c>
      <c r="E838" s="237"/>
      <c r="F838" s="40">
        <f t="shared" si="48"/>
        <v>0</v>
      </c>
    </row>
    <row r="839" spans="1:9" s="139" customFormat="1" ht="12.75" x14ac:dyDescent="0.2">
      <c r="A839" s="239" t="s">
        <v>1524</v>
      </c>
      <c r="B839" s="568" t="s">
        <v>2982</v>
      </c>
      <c r="C839" s="569"/>
      <c r="D839" s="569"/>
      <c r="E839" s="570"/>
      <c r="F839" s="470">
        <f>SUM(F831:F838)</f>
        <v>0</v>
      </c>
    </row>
    <row r="840" spans="1:9" s="29" customFormat="1" ht="15.75" customHeight="1" x14ac:dyDescent="0.2">
      <c r="A840" s="234"/>
      <c r="B840" s="30"/>
      <c r="C840" s="80"/>
      <c r="D840" s="463"/>
      <c r="E840" s="237"/>
      <c r="F840" s="237"/>
    </row>
    <row r="841" spans="1:9" s="29" customFormat="1" ht="15" customHeight="1" x14ac:dyDescent="0.2">
      <c r="A841" s="345" t="s">
        <v>1525</v>
      </c>
      <c r="B841" s="567" t="s">
        <v>423</v>
      </c>
      <c r="C841" s="567"/>
      <c r="D841" s="567"/>
      <c r="E841" s="567"/>
      <c r="F841" s="567"/>
    </row>
    <row r="842" spans="1:9" s="29" customFormat="1" ht="15" customHeight="1" x14ac:dyDescent="0.2">
      <c r="A842" s="248" t="s">
        <v>1837</v>
      </c>
      <c r="B842" s="235" t="s">
        <v>424</v>
      </c>
      <c r="C842" s="541" t="s">
        <v>318</v>
      </c>
      <c r="D842" s="463">
        <v>2</v>
      </c>
      <c r="E842" s="236"/>
      <c r="F842" s="40">
        <f>+E842*D842</f>
        <v>0</v>
      </c>
    </row>
    <row r="843" spans="1:9" s="139" customFormat="1" ht="12.75" x14ac:dyDescent="0.2">
      <c r="A843" s="248" t="s">
        <v>1838</v>
      </c>
      <c r="B843" s="235" t="s">
        <v>322</v>
      </c>
      <c r="C843" s="80" t="s">
        <v>318</v>
      </c>
      <c r="D843" s="463">
        <v>1</v>
      </c>
      <c r="E843" s="236"/>
      <c r="F843" s="40">
        <f t="shared" ref="F843:F850" si="49">+E843*D843</f>
        <v>0</v>
      </c>
    </row>
    <row r="844" spans="1:9" s="139" customFormat="1" ht="12.75" x14ac:dyDescent="0.2">
      <c r="A844" s="248" t="s">
        <v>1839</v>
      </c>
      <c r="B844" s="235" t="s">
        <v>426</v>
      </c>
      <c r="C844" s="80" t="s">
        <v>318</v>
      </c>
      <c r="D844" s="463">
        <v>2</v>
      </c>
      <c r="E844" s="236"/>
      <c r="F844" s="40">
        <f t="shared" si="49"/>
        <v>0</v>
      </c>
    </row>
    <row r="845" spans="1:9" s="139" customFormat="1" ht="94.5" customHeight="1" x14ac:dyDescent="0.2">
      <c r="A845" s="248" t="s">
        <v>1840</v>
      </c>
      <c r="B845" s="238" t="s">
        <v>323</v>
      </c>
      <c r="C845" s="80" t="s">
        <v>318</v>
      </c>
      <c r="D845" s="463">
        <v>1</v>
      </c>
      <c r="E845" s="236"/>
      <c r="F845" s="40">
        <f t="shared" si="49"/>
        <v>0</v>
      </c>
    </row>
    <row r="846" spans="1:9" s="139" customFormat="1" ht="16.5" customHeight="1" x14ac:dyDescent="0.2">
      <c r="A846" s="248" t="s">
        <v>1841</v>
      </c>
      <c r="B846" s="48" t="s">
        <v>427</v>
      </c>
      <c r="C846" s="80" t="s">
        <v>318</v>
      </c>
      <c r="D846" s="463">
        <v>1</v>
      </c>
      <c r="E846" s="236"/>
      <c r="F846" s="40">
        <f t="shared" si="49"/>
        <v>0</v>
      </c>
    </row>
    <row r="847" spans="1:9" s="139" customFormat="1" ht="15" customHeight="1" x14ac:dyDescent="0.2">
      <c r="A847" s="248" t="s">
        <v>1842</v>
      </c>
      <c r="B847" s="48" t="s">
        <v>428</v>
      </c>
      <c r="C847" s="80" t="s">
        <v>318</v>
      </c>
      <c r="D847" s="463">
        <v>1</v>
      </c>
      <c r="E847" s="236"/>
      <c r="F847" s="40">
        <f t="shared" si="49"/>
        <v>0</v>
      </c>
    </row>
    <row r="848" spans="1:9" s="139" customFormat="1" ht="12.75" x14ac:dyDescent="0.2">
      <c r="A848" s="248" t="s">
        <v>1843</v>
      </c>
      <c r="B848" s="235" t="s">
        <v>324</v>
      </c>
      <c r="C848" s="80" t="s">
        <v>318</v>
      </c>
      <c r="D848" s="463">
        <v>1</v>
      </c>
      <c r="E848" s="236"/>
      <c r="F848" s="40">
        <f t="shared" si="49"/>
        <v>0</v>
      </c>
    </row>
    <row r="849" spans="1:9" s="29" customFormat="1" ht="15" customHeight="1" x14ac:dyDescent="0.2">
      <c r="A849" s="248" t="s">
        <v>1844</v>
      </c>
      <c r="B849" s="31" t="s">
        <v>380</v>
      </c>
      <c r="C849" s="80" t="s">
        <v>318</v>
      </c>
      <c r="D849" s="463">
        <v>1</v>
      </c>
      <c r="E849" s="237"/>
      <c r="F849" s="40">
        <f t="shared" si="49"/>
        <v>0</v>
      </c>
      <c r="G849" s="139"/>
      <c r="H849" s="139"/>
      <c r="I849" s="139"/>
    </row>
    <row r="850" spans="1:9" s="29" customFormat="1" ht="113.25" customHeight="1" x14ac:dyDescent="0.2">
      <c r="A850" s="248" t="s">
        <v>1845</v>
      </c>
      <c r="B850" s="30" t="s">
        <v>1441</v>
      </c>
      <c r="C850" s="80" t="s">
        <v>318</v>
      </c>
      <c r="D850" s="463">
        <v>1</v>
      </c>
      <c r="E850" s="237"/>
      <c r="F850" s="40">
        <f t="shared" si="49"/>
        <v>0</v>
      </c>
    </row>
    <row r="851" spans="1:9" s="139" customFormat="1" ht="12.75" x14ac:dyDescent="0.2">
      <c r="A851" s="239" t="s">
        <v>1525</v>
      </c>
      <c r="B851" s="568" t="s">
        <v>2983</v>
      </c>
      <c r="C851" s="569"/>
      <c r="D851" s="569"/>
      <c r="E851" s="570"/>
      <c r="F851" s="470">
        <f>SUM(F842:F850)</f>
        <v>0</v>
      </c>
    </row>
    <row r="852" spans="1:9" s="29" customFormat="1" ht="15" customHeight="1" x14ac:dyDescent="0.2">
      <c r="A852" s="248"/>
      <c r="B852" s="247"/>
      <c r="C852" s="540"/>
      <c r="D852" s="464"/>
      <c r="E852" s="236"/>
      <c r="F852" s="237"/>
    </row>
    <row r="853" spans="1:9" s="29" customFormat="1" ht="15" customHeight="1" x14ac:dyDescent="0.2">
      <c r="A853" s="345" t="s">
        <v>1526</v>
      </c>
      <c r="B853" s="567" t="s">
        <v>429</v>
      </c>
      <c r="C853" s="567"/>
      <c r="D853" s="567"/>
      <c r="E853" s="567"/>
      <c r="F853" s="567"/>
    </row>
    <row r="854" spans="1:9" s="139" customFormat="1" ht="12.75" x14ac:dyDescent="0.2">
      <c r="A854" s="234" t="s">
        <v>1846</v>
      </c>
      <c r="B854" s="235" t="s">
        <v>416</v>
      </c>
      <c r="C854" s="80" t="s">
        <v>318</v>
      </c>
      <c r="D854" s="463">
        <v>4</v>
      </c>
      <c r="E854" s="236"/>
      <c r="F854" s="40">
        <f>+E854*D854</f>
        <v>0</v>
      </c>
    </row>
    <row r="855" spans="1:9" s="139" customFormat="1" ht="12.75" x14ac:dyDescent="0.2">
      <c r="A855" s="234" t="s">
        <v>1847</v>
      </c>
      <c r="B855" s="235" t="s">
        <v>320</v>
      </c>
      <c r="C855" s="80" t="s">
        <v>318</v>
      </c>
      <c r="D855" s="463">
        <v>1</v>
      </c>
      <c r="E855" s="236"/>
      <c r="F855" s="40">
        <f t="shared" ref="F855:F868" si="50">+E855*D855</f>
        <v>0</v>
      </c>
    </row>
    <row r="856" spans="1:9" s="139" customFormat="1" ht="12.75" x14ac:dyDescent="0.2">
      <c r="A856" s="234" t="s">
        <v>1848</v>
      </c>
      <c r="B856" s="235" t="s">
        <v>321</v>
      </c>
      <c r="C856" s="80" t="s">
        <v>318</v>
      </c>
      <c r="D856" s="463">
        <v>1</v>
      </c>
      <c r="E856" s="236"/>
      <c r="F856" s="40">
        <f t="shared" si="50"/>
        <v>0</v>
      </c>
    </row>
    <row r="857" spans="1:9" s="139" customFormat="1" ht="12.75" x14ac:dyDescent="0.2">
      <c r="A857" s="234" t="s">
        <v>1849</v>
      </c>
      <c r="B857" s="235" t="s">
        <v>322</v>
      </c>
      <c r="C857" s="80" t="s">
        <v>318</v>
      </c>
      <c r="D857" s="463">
        <v>2</v>
      </c>
      <c r="E857" s="236"/>
      <c r="F857" s="40">
        <f t="shared" si="50"/>
        <v>0</v>
      </c>
    </row>
    <row r="858" spans="1:9" s="139" customFormat="1" ht="12.75" x14ac:dyDescent="0.2">
      <c r="A858" s="234" t="s">
        <v>1850</v>
      </c>
      <c r="B858" s="235" t="s">
        <v>430</v>
      </c>
      <c r="C858" s="80" t="s">
        <v>318</v>
      </c>
      <c r="D858" s="463">
        <v>1</v>
      </c>
      <c r="E858" s="236"/>
      <c r="F858" s="40">
        <f t="shared" si="50"/>
        <v>0</v>
      </c>
    </row>
    <row r="859" spans="1:9" s="139" customFormat="1" ht="12.75" x14ac:dyDescent="0.2">
      <c r="A859" s="234" t="s">
        <v>1851</v>
      </c>
      <c r="B859" s="235" t="s">
        <v>326</v>
      </c>
      <c r="C859" s="80" t="s">
        <v>318</v>
      </c>
      <c r="D859" s="463">
        <v>1</v>
      </c>
      <c r="E859" s="236"/>
      <c r="F859" s="40">
        <f t="shared" si="50"/>
        <v>0</v>
      </c>
    </row>
    <row r="860" spans="1:9" s="139" customFormat="1" ht="12.75" x14ac:dyDescent="0.2">
      <c r="A860" s="234" t="s">
        <v>1852</v>
      </c>
      <c r="B860" s="235" t="s">
        <v>327</v>
      </c>
      <c r="C860" s="80" t="s">
        <v>318</v>
      </c>
      <c r="D860" s="463">
        <v>1</v>
      </c>
      <c r="E860" s="236"/>
      <c r="F860" s="40">
        <f t="shared" si="50"/>
        <v>0</v>
      </c>
    </row>
    <row r="861" spans="1:9" s="139" customFormat="1" ht="12.75" x14ac:dyDescent="0.2">
      <c r="A861" s="234" t="s">
        <v>1853</v>
      </c>
      <c r="B861" s="235" t="s">
        <v>432</v>
      </c>
      <c r="C861" s="80" t="s">
        <v>318</v>
      </c>
      <c r="D861" s="463">
        <v>1</v>
      </c>
      <c r="E861" s="236"/>
      <c r="F861" s="40">
        <f t="shared" si="50"/>
        <v>0</v>
      </c>
    </row>
    <row r="862" spans="1:9" s="139" customFormat="1" ht="12.75" x14ac:dyDescent="0.2">
      <c r="A862" s="234" t="s">
        <v>1854</v>
      </c>
      <c r="B862" s="235" t="s">
        <v>433</v>
      </c>
      <c r="C862" s="80" t="s">
        <v>318</v>
      </c>
      <c r="D862" s="463">
        <v>1</v>
      </c>
      <c r="E862" s="236"/>
      <c r="F862" s="40">
        <f t="shared" si="50"/>
        <v>0</v>
      </c>
    </row>
    <row r="863" spans="1:9" s="139" customFormat="1" ht="12.75" x14ac:dyDescent="0.2">
      <c r="A863" s="234" t="s">
        <v>1855</v>
      </c>
      <c r="B863" s="235" t="s">
        <v>431</v>
      </c>
      <c r="C863" s="80" t="s">
        <v>318</v>
      </c>
      <c r="D863" s="463">
        <v>1</v>
      </c>
      <c r="E863" s="236"/>
      <c r="F863" s="40">
        <f t="shared" si="50"/>
        <v>0</v>
      </c>
    </row>
    <row r="864" spans="1:9" s="139" customFormat="1" ht="12.75" x14ac:dyDescent="0.2">
      <c r="A864" s="234" t="s">
        <v>1856</v>
      </c>
      <c r="B864" s="235" t="s">
        <v>434</v>
      </c>
      <c r="C864" s="80" t="s">
        <v>318</v>
      </c>
      <c r="D864" s="463">
        <v>1</v>
      </c>
      <c r="E864" s="236"/>
      <c r="F864" s="40">
        <f t="shared" si="50"/>
        <v>0</v>
      </c>
    </row>
    <row r="865" spans="1:9" s="139" customFormat="1" ht="94.5" customHeight="1" x14ac:dyDescent="0.2">
      <c r="A865" s="234" t="s">
        <v>1857</v>
      </c>
      <c r="B865" s="238" t="s">
        <v>323</v>
      </c>
      <c r="C865" s="80" t="s">
        <v>318</v>
      </c>
      <c r="D865" s="463">
        <v>1</v>
      </c>
      <c r="E865" s="236"/>
      <c r="F865" s="40">
        <f t="shared" si="50"/>
        <v>0</v>
      </c>
    </row>
    <row r="866" spans="1:9" s="139" customFormat="1" ht="12.75" x14ac:dyDescent="0.2">
      <c r="A866" s="234" t="s">
        <v>1858</v>
      </c>
      <c r="B866" s="235" t="s">
        <v>324</v>
      </c>
      <c r="C866" s="80" t="s">
        <v>318</v>
      </c>
      <c r="D866" s="463">
        <v>1</v>
      </c>
      <c r="E866" s="236"/>
      <c r="F866" s="40">
        <f t="shared" si="50"/>
        <v>0</v>
      </c>
    </row>
    <row r="867" spans="1:9" s="29" customFormat="1" ht="15" customHeight="1" x14ac:dyDescent="0.2">
      <c r="A867" s="234" t="s">
        <v>1859</v>
      </c>
      <c r="B867" s="31" t="s">
        <v>325</v>
      </c>
      <c r="C867" s="80" t="s">
        <v>318</v>
      </c>
      <c r="D867" s="463">
        <v>1</v>
      </c>
      <c r="E867" s="237"/>
      <c r="F867" s="40">
        <f t="shared" si="50"/>
        <v>0</v>
      </c>
      <c r="G867" s="139"/>
      <c r="H867" s="139"/>
      <c r="I867" s="139"/>
    </row>
    <row r="868" spans="1:9" s="29" customFormat="1" ht="113.25" customHeight="1" x14ac:dyDescent="0.2">
      <c r="A868" s="234" t="s">
        <v>1860</v>
      </c>
      <c r="B868" s="30" t="s">
        <v>1441</v>
      </c>
      <c r="C868" s="80" t="s">
        <v>318</v>
      </c>
      <c r="D868" s="463">
        <v>1</v>
      </c>
      <c r="E868" s="237"/>
      <c r="F868" s="40">
        <f t="shared" si="50"/>
        <v>0</v>
      </c>
    </row>
    <row r="869" spans="1:9" s="139" customFormat="1" ht="12.75" x14ac:dyDescent="0.2">
      <c r="A869" s="239" t="s">
        <v>1526</v>
      </c>
      <c r="B869" s="568" t="s">
        <v>2984</v>
      </c>
      <c r="C869" s="569"/>
      <c r="D869" s="569"/>
      <c r="E869" s="570"/>
      <c r="F869" s="470">
        <f>SUM(F854:F868)</f>
        <v>0</v>
      </c>
    </row>
    <row r="870" spans="1:9" s="29" customFormat="1" ht="15" customHeight="1" x14ac:dyDescent="0.2">
      <c r="A870" s="234"/>
      <c r="B870" s="30"/>
      <c r="C870" s="80"/>
      <c r="D870" s="463"/>
      <c r="E870" s="237"/>
      <c r="F870" s="237"/>
    </row>
    <row r="871" spans="1:9" s="29" customFormat="1" ht="15" customHeight="1" x14ac:dyDescent="0.2">
      <c r="A871" s="345" t="s">
        <v>1527</v>
      </c>
      <c r="B871" s="567" t="s">
        <v>435</v>
      </c>
      <c r="C871" s="567"/>
      <c r="D871" s="567"/>
      <c r="E871" s="567"/>
      <c r="F871" s="567"/>
    </row>
    <row r="872" spans="1:9" s="139" customFormat="1" ht="12.75" x14ac:dyDescent="0.2">
      <c r="A872" s="234" t="s">
        <v>1861</v>
      </c>
      <c r="B872" s="235" t="s">
        <v>369</v>
      </c>
      <c r="C872" s="80" t="s">
        <v>318</v>
      </c>
      <c r="D872" s="463">
        <v>2</v>
      </c>
      <c r="E872" s="236"/>
      <c r="F872" s="40">
        <f>+E872*D872</f>
        <v>0</v>
      </c>
    </row>
    <row r="873" spans="1:9" s="139" customFormat="1" ht="12.75" x14ac:dyDescent="0.2">
      <c r="A873" s="234" t="s">
        <v>1862</v>
      </c>
      <c r="B873" s="235" t="s">
        <v>416</v>
      </c>
      <c r="C873" s="80" t="s">
        <v>318</v>
      </c>
      <c r="D873" s="463">
        <v>2</v>
      </c>
      <c r="E873" s="236"/>
      <c r="F873" s="40">
        <f t="shared" ref="F873:F888" si="51">+E873*D873</f>
        <v>0</v>
      </c>
    </row>
    <row r="874" spans="1:9" s="139" customFormat="1" ht="12.75" x14ac:dyDescent="0.2">
      <c r="A874" s="234" t="s">
        <v>1863</v>
      </c>
      <c r="B874" s="235" t="s">
        <v>373</v>
      </c>
      <c r="C874" s="80" t="s">
        <v>318</v>
      </c>
      <c r="D874" s="463">
        <v>2</v>
      </c>
      <c r="E874" s="236"/>
      <c r="F874" s="40">
        <f t="shared" si="51"/>
        <v>0</v>
      </c>
    </row>
    <row r="875" spans="1:9" s="139" customFormat="1" ht="12.75" x14ac:dyDescent="0.2">
      <c r="A875" s="234" t="s">
        <v>1864</v>
      </c>
      <c r="B875" s="235" t="s">
        <v>320</v>
      </c>
      <c r="C875" s="80" t="s">
        <v>318</v>
      </c>
      <c r="D875" s="463">
        <v>1</v>
      </c>
      <c r="E875" s="236"/>
      <c r="F875" s="40">
        <f t="shared" si="51"/>
        <v>0</v>
      </c>
    </row>
    <row r="876" spans="1:9" s="139" customFormat="1" ht="12.75" x14ac:dyDescent="0.2">
      <c r="A876" s="234" t="s">
        <v>1865</v>
      </c>
      <c r="B876" s="235" t="s">
        <v>436</v>
      </c>
      <c r="C876" s="80" t="s">
        <v>318</v>
      </c>
      <c r="D876" s="463">
        <v>1</v>
      </c>
      <c r="E876" s="236"/>
      <c r="F876" s="40">
        <f t="shared" si="51"/>
        <v>0</v>
      </c>
    </row>
    <row r="877" spans="1:9" s="139" customFormat="1" ht="12.75" x14ac:dyDescent="0.2">
      <c r="A877" s="234" t="s">
        <v>1866</v>
      </c>
      <c r="B877" s="235" t="s">
        <v>321</v>
      </c>
      <c r="C877" s="80" t="s">
        <v>318</v>
      </c>
      <c r="D877" s="463">
        <v>1</v>
      </c>
      <c r="E877" s="236"/>
      <c r="F877" s="40">
        <f t="shared" si="51"/>
        <v>0</v>
      </c>
    </row>
    <row r="878" spans="1:9" s="139" customFormat="1" ht="12.75" x14ac:dyDescent="0.2">
      <c r="A878" s="234" t="s">
        <v>1867</v>
      </c>
      <c r="B878" s="235" t="s">
        <v>322</v>
      </c>
      <c r="C878" s="80" t="s">
        <v>318</v>
      </c>
      <c r="D878" s="463">
        <v>1</v>
      </c>
      <c r="E878" s="236"/>
      <c r="F878" s="40">
        <f t="shared" si="51"/>
        <v>0</v>
      </c>
    </row>
    <row r="879" spans="1:9" s="139" customFormat="1" ht="12.75" x14ac:dyDescent="0.2">
      <c r="A879" s="234" t="s">
        <v>1868</v>
      </c>
      <c r="B879" s="235" t="s">
        <v>374</v>
      </c>
      <c r="C879" s="80" t="s">
        <v>318</v>
      </c>
      <c r="D879" s="463">
        <v>1</v>
      </c>
      <c r="E879" s="236"/>
      <c r="F879" s="40">
        <f t="shared" si="51"/>
        <v>0</v>
      </c>
    </row>
    <row r="880" spans="1:9" s="139" customFormat="1" ht="12.75" x14ac:dyDescent="0.2">
      <c r="A880" s="234" t="s">
        <v>1869</v>
      </c>
      <c r="B880" s="235" t="s">
        <v>437</v>
      </c>
      <c r="C880" s="80" t="s">
        <v>318</v>
      </c>
      <c r="D880" s="463">
        <v>1</v>
      </c>
      <c r="E880" s="236"/>
      <c r="F880" s="40">
        <f t="shared" si="51"/>
        <v>0</v>
      </c>
    </row>
    <row r="881" spans="1:9" s="139" customFormat="1" ht="12.75" x14ac:dyDescent="0.2">
      <c r="A881" s="234" t="s">
        <v>1870</v>
      </c>
      <c r="B881" s="235" t="s">
        <v>327</v>
      </c>
      <c r="C881" s="80" t="s">
        <v>318</v>
      </c>
      <c r="D881" s="463">
        <v>1</v>
      </c>
      <c r="E881" s="236"/>
      <c r="F881" s="40">
        <f t="shared" si="51"/>
        <v>0</v>
      </c>
    </row>
    <row r="882" spans="1:9" s="139" customFormat="1" ht="12.75" x14ac:dyDescent="0.2">
      <c r="A882" s="234" t="s">
        <v>1871</v>
      </c>
      <c r="B882" s="235" t="s">
        <v>438</v>
      </c>
      <c r="C882" s="80" t="s">
        <v>318</v>
      </c>
      <c r="D882" s="463">
        <v>1</v>
      </c>
      <c r="E882" s="236"/>
      <c r="F882" s="40">
        <f t="shared" si="51"/>
        <v>0</v>
      </c>
    </row>
    <row r="883" spans="1:9" s="139" customFormat="1" ht="94.5" customHeight="1" x14ac:dyDescent="0.2">
      <c r="A883" s="234" t="s">
        <v>1872</v>
      </c>
      <c r="B883" s="48" t="s">
        <v>323</v>
      </c>
      <c r="C883" s="80" t="s">
        <v>318</v>
      </c>
      <c r="D883" s="463">
        <v>1</v>
      </c>
      <c r="E883" s="236"/>
      <c r="F883" s="40">
        <f t="shared" si="51"/>
        <v>0</v>
      </c>
    </row>
    <row r="884" spans="1:9" s="139" customFormat="1" ht="94.5" customHeight="1" x14ac:dyDescent="0.2">
      <c r="A884" s="234" t="s">
        <v>1873</v>
      </c>
      <c r="B884" s="238" t="s">
        <v>377</v>
      </c>
      <c r="C884" s="80" t="s">
        <v>318</v>
      </c>
      <c r="D884" s="463">
        <v>1</v>
      </c>
      <c r="E884" s="236"/>
      <c r="F884" s="40">
        <f t="shared" si="51"/>
        <v>0</v>
      </c>
    </row>
    <row r="885" spans="1:9" s="139" customFormat="1" ht="12.75" x14ac:dyDescent="0.2">
      <c r="A885" s="234" t="s">
        <v>1874</v>
      </c>
      <c r="B885" s="235" t="s">
        <v>324</v>
      </c>
      <c r="C885" s="80" t="s">
        <v>318</v>
      </c>
      <c r="D885" s="463">
        <v>1</v>
      </c>
      <c r="E885" s="236"/>
      <c r="F885" s="40">
        <f t="shared" si="51"/>
        <v>0</v>
      </c>
    </row>
    <row r="886" spans="1:9" s="139" customFormat="1" ht="12.75" x14ac:dyDescent="0.2">
      <c r="A886" s="234" t="s">
        <v>1875</v>
      </c>
      <c r="B886" s="235" t="s">
        <v>381</v>
      </c>
      <c r="C886" s="80" t="s">
        <v>318</v>
      </c>
      <c r="D886" s="463">
        <v>1</v>
      </c>
      <c r="E886" s="236"/>
      <c r="F886" s="40">
        <f t="shared" si="51"/>
        <v>0</v>
      </c>
    </row>
    <row r="887" spans="1:9" s="29" customFormat="1" ht="15" customHeight="1" x14ac:dyDescent="0.2">
      <c r="A887" s="234" t="s">
        <v>1876</v>
      </c>
      <c r="B887" s="31" t="s">
        <v>380</v>
      </c>
      <c r="C887" s="80" t="s">
        <v>318</v>
      </c>
      <c r="D887" s="463">
        <v>1</v>
      </c>
      <c r="E887" s="237"/>
      <c r="F887" s="40">
        <f t="shared" si="51"/>
        <v>0</v>
      </c>
      <c r="G887" s="139"/>
      <c r="H887" s="139"/>
      <c r="I887" s="139"/>
    </row>
    <row r="888" spans="1:9" s="29" customFormat="1" ht="113.25" customHeight="1" x14ac:dyDescent="0.2">
      <c r="A888" s="234" t="s">
        <v>1877</v>
      </c>
      <c r="B888" s="30" t="s">
        <v>1441</v>
      </c>
      <c r="C888" s="80" t="s">
        <v>318</v>
      </c>
      <c r="D888" s="463">
        <v>1</v>
      </c>
      <c r="E888" s="237"/>
      <c r="F888" s="40">
        <f t="shared" si="51"/>
        <v>0</v>
      </c>
    </row>
    <row r="889" spans="1:9" s="139" customFormat="1" ht="12.75" x14ac:dyDescent="0.2">
      <c r="A889" s="239" t="s">
        <v>1527</v>
      </c>
      <c r="B889" s="568" t="s">
        <v>2985</v>
      </c>
      <c r="C889" s="569"/>
      <c r="D889" s="569"/>
      <c r="E889" s="570"/>
      <c r="F889" s="470">
        <f>SUM(F872:F888)</f>
        <v>0</v>
      </c>
    </row>
    <row r="890" spans="1:9" s="29" customFormat="1" ht="15" customHeight="1" x14ac:dyDescent="0.2">
      <c r="A890" s="234"/>
      <c r="B890" s="30"/>
      <c r="C890" s="80"/>
      <c r="D890" s="463"/>
      <c r="E890" s="237"/>
      <c r="F890" s="237"/>
    </row>
    <row r="891" spans="1:9" s="29" customFormat="1" ht="15" customHeight="1" x14ac:dyDescent="0.2">
      <c r="A891" s="345" t="s">
        <v>1528</v>
      </c>
      <c r="B891" s="567" t="s">
        <v>439</v>
      </c>
      <c r="C891" s="567"/>
      <c r="D891" s="567"/>
      <c r="E891" s="567"/>
      <c r="F891" s="567"/>
    </row>
    <row r="892" spans="1:9" s="29" customFormat="1" ht="15" customHeight="1" x14ac:dyDescent="0.2">
      <c r="A892" s="248" t="s">
        <v>2277</v>
      </c>
      <c r="B892" s="235" t="s">
        <v>440</v>
      </c>
      <c r="C892" s="541" t="s">
        <v>318</v>
      </c>
      <c r="D892" s="463">
        <v>2</v>
      </c>
      <c r="E892" s="237"/>
      <c r="F892" s="40">
        <f>+E892*D892</f>
        <v>0</v>
      </c>
    </row>
    <row r="893" spans="1:9" s="139" customFormat="1" ht="12.75" x14ac:dyDescent="0.2">
      <c r="A893" s="248" t="s">
        <v>2278</v>
      </c>
      <c r="B893" s="235" t="s">
        <v>417</v>
      </c>
      <c r="C893" s="80" t="s">
        <v>318</v>
      </c>
      <c r="D893" s="463">
        <v>1</v>
      </c>
      <c r="E893" s="237"/>
      <c r="F893" s="40">
        <f t="shared" ref="F893:F899" si="52">+E893*D893</f>
        <v>0</v>
      </c>
    </row>
    <row r="894" spans="1:9" s="139" customFormat="1" ht="94.5" customHeight="1" x14ac:dyDescent="0.2">
      <c r="A894" s="248" t="s">
        <v>2279</v>
      </c>
      <c r="B894" s="238" t="s">
        <v>412</v>
      </c>
      <c r="C894" s="80" t="s">
        <v>318</v>
      </c>
      <c r="D894" s="463">
        <v>1</v>
      </c>
      <c r="E894" s="236"/>
      <c r="F894" s="40">
        <f t="shared" si="52"/>
        <v>0</v>
      </c>
    </row>
    <row r="895" spans="1:9" s="139" customFormat="1" ht="16.5" customHeight="1" x14ac:dyDescent="0.2">
      <c r="A895" s="248" t="s">
        <v>2280</v>
      </c>
      <c r="B895" s="48" t="s">
        <v>442</v>
      </c>
      <c r="C895" s="80" t="s">
        <v>318</v>
      </c>
      <c r="D895" s="463">
        <v>2</v>
      </c>
      <c r="E895" s="236"/>
      <c r="F895" s="40">
        <f t="shared" si="52"/>
        <v>0</v>
      </c>
    </row>
    <row r="896" spans="1:9" s="139" customFormat="1" ht="16.5" customHeight="1" x14ac:dyDescent="0.2">
      <c r="A896" s="248" t="s">
        <v>2281</v>
      </c>
      <c r="B896" s="48" t="s">
        <v>441</v>
      </c>
      <c r="C896" s="80" t="s">
        <v>318</v>
      </c>
      <c r="D896" s="463">
        <v>3</v>
      </c>
      <c r="E896" s="236"/>
      <c r="F896" s="40">
        <f t="shared" si="52"/>
        <v>0</v>
      </c>
    </row>
    <row r="897" spans="1:9" s="139" customFormat="1" ht="12.75" x14ac:dyDescent="0.2">
      <c r="A897" s="248" t="s">
        <v>2282</v>
      </c>
      <c r="B897" s="235" t="s">
        <v>413</v>
      </c>
      <c r="C897" s="80" t="s">
        <v>318</v>
      </c>
      <c r="D897" s="463">
        <v>1</v>
      </c>
      <c r="E897" s="236"/>
      <c r="F897" s="40">
        <f t="shared" si="52"/>
        <v>0</v>
      </c>
    </row>
    <row r="898" spans="1:9" s="29" customFormat="1" ht="15" customHeight="1" x14ac:dyDescent="0.2">
      <c r="A898" s="248" t="s">
        <v>2283</v>
      </c>
      <c r="B898" s="31" t="s">
        <v>420</v>
      </c>
      <c r="C898" s="80" t="s">
        <v>318</v>
      </c>
      <c r="D898" s="463">
        <v>1</v>
      </c>
      <c r="E898" s="237"/>
      <c r="F898" s="40">
        <f t="shared" si="52"/>
        <v>0</v>
      </c>
      <c r="G898" s="139"/>
      <c r="H898" s="139"/>
      <c r="I898" s="139"/>
    </row>
    <row r="899" spans="1:9" s="29" customFormat="1" ht="113.25" customHeight="1" x14ac:dyDescent="0.2">
      <c r="A899" s="248" t="s">
        <v>2284</v>
      </c>
      <c r="B899" s="30" t="s">
        <v>1441</v>
      </c>
      <c r="C899" s="80" t="s">
        <v>318</v>
      </c>
      <c r="D899" s="463">
        <v>1</v>
      </c>
      <c r="E899" s="237"/>
      <c r="F899" s="40">
        <f t="shared" si="52"/>
        <v>0</v>
      </c>
    </row>
    <row r="900" spans="1:9" s="139" customFormat="1" ht="12.75" x14ac:dyDescent="0.2">
      <c r="A900" s="239" t="s">
        <v>1528</v>
      </c>
      <c r="B900" s="568" t="s">
        <v>2986</v>
      </c>
      <c r="C900" s="569"/>
      <c r="D900" s="569"/>
      <c r="E900" s="570"/>
      <c r="F900" s="470">
        <f>SUM(F892:F899)</f>
        <v>0</v>
      </c>
    </row>
    <row r="901" spans="1:9" s="29" customFormat="1" ht="15.75" customHeight="1" x14ac:dyDescent="0.2">
      <c r="A901" s="234"/>
      <c r="B901" s="30"/>
      <c r="C901" s="80"/>
      <c r="D901" s="463"/>
      <c r="E901" s="237"/>
      <c r="F901" s="237"/>
    </row>
    <row r="902" spans="1:9" s="29" customFormat="1" ht="15" customHeight="1" x14ac:dyDescent="0.2">
      <c r="A902" s="345" t="s">
        <v>1529</v>
      </c>
      <c r="B902" s="567" t="s">
        <v>443</v>
      </c>
      <c r="C902" s="567"/>
      <c r="D902" s="567"/>
      <c r="E902" s="567"/>
      <c r="F902" s="567"/>
    </row>
    <row r="903" spans="1:9" s="29" customFormat="1" ht="15" customHeight="1" x14ac:dyDescent="0.2">
      <c r="A903" s="248" t="s">
        <v>2285</v>
      </c>
      <c r="B903" s="235" t="s">
        <v>444</v>
      </c>
      <c r="C903" s="541" t="s">
        <v>318</v>
      </c>
      <c r="D903" s="463">
        <v>2</v>
      </c>
      <c r="E903" s="237"/>
      <c r="F903" s="40">
        <f>+E903*D903</f>
        <v>0</v>
      </c>
    </row>
    <row r="904" spans="1:9" s="139" customFormat="1" ht="12.75" x14ac:dyDescent="0.2">
      <c r="A904" s="248" t="s">
        <v>2286</v>
      </c>
      <c r="B904" s="235" t="s">
        <v>374</v>
      </c>
      <c r="C904" s="80" t="s">
        <v>318</v>
      </c>
      <c r="D904" s="463">
        <v>1</v>
      </c>
      <c r="E904" s="237"/>
      <c r="F904" s="40">
        <f t="shared" ref="F904:F909" si="53">+E904*D904</f>
        <v>0</v>
      </c>
    </row>
    <row r="905" spans="1:9" s="139" customFormat="1" ht="94.5" customHeight="1" x14ac:dyDescent="0.2">
      <c r="A905" s="248" t="s">
        <v>2287</v>
      </c>
      <c r="B905" s="238" t="s">
        <v>377</v>
      </c>
      <c r="C905" s="80" t="s">
        <v>318</v>
      </c>
      <c r="D905" s="463">
        <v>1</v>
      </c>
      <c r="E905" s="236"/>
      <c r="F905" s="40">
        <f t="shared" si="53"/>
        <v>0</v>
      </c>
    </row>
    <row r="906" spans="1:9" s="139" customFormat="1" ht="16.5" customHeight="1" x14ac:dyDescent="0.2">
      <c r="A906" s="248" t="s">
        <v>2288</v>
      </c>
      <c r="B906" s="48" t="s">
        <v>446</v>
      </c>
      <c r="C906" s="80" t="s">
        <v>318</v>
      </c>
      <c r="D906" s="463">
        <v>1</v>
      </c>
      <c r="E906" s="236"/>
      <c r="F906" s="40">
        <f t="shared" si="53"/>
        <v>0</v>
      </c>
    </row>
    <row r="907" spans="1:9" s="139" customFormat="1" ht="12.75" x14ac:dyDescent="0.2">
      <c r="A907" s="248" t="s">
        <v>2289</v>
      </c>
      <c r="B907" s="235" t="s">
        <v>445</v>
      </c>
      <c r="C907" s="80" t="s">
        <v>318</v>
      </c>
      <c r="D907" s="463">
        <v>1</v>
      </c>
      <c r="E907" s="236"/>
      <c r="F907" s="40">
        <f t="shared" si="53"/>
        <v>0</v>
      </c>
    </row>
    <row r="908" spans="1:9" s="29" customFormat="1" ht="15" customHeight="1" x14ac:dyDescent="0.2">
      <c r="A908" s="248" t="s">
        <v>2290</v>
      </c>
      <c r="B908" s="31" t="s">
        <v>420</v>
      </c>
      <c r="C908" s="80" t="s">
        <v>318</v>
      </c>
      <c r="D908" s="463">
        <v>1</v>
      </c>
      <c r="E908" s="237"/>
      <c r="F908" s="40">
        <f t="shared" si="53"/>
        <v>0</v>
      </c>
      <c r="G908" s="139"/>
      <c r="H908" s="139"/>
      <c r="I908" s="139"/>
    </row>
    <row r="909" spans="1:9" s="29" customFormat="1" ht="113.25" customHeight="1" x14ac:dyDescent="0.2">
      <c r="A909" s="248" t="s">
        <v>2291</v>
      </c>
      <c r="B909" s="30" t="s">
        <v>1441</v>
      </c>
      <c r="C909" s="80" t="s">
        <v>318</v>
      </c>
      <c r="D909" s="463">
        <v>1</v>
      </c>
      <c r="E909" s="237"/>
      <c r="F909" s="40">
        <f t="shared" si="53"/>
        <v>0</v>
      </c>
    </row>
    <row r="910" spans="1:9" s="139" customFormat="1" ht="12.75" x14ac:dyDescent="0.2">
      <c r="A910" s="239" t="s">
        <v>1529</v>
      </c>
      <c r="B910" s="568" t="s">
        <v>2987</v>
      </c>
      <c r="C910" s="569"/>
      <c r="D910" s="569"/>
      <c r="E910" s="570"/>
      <c r="F910" s="470">
        <f>SUM(F903:F909)</f>
        <v>0</v>
      </c>
    </row>
    <row r="911" spans="1:9" s="139" customFormat="1" ht="12.75" x14ac:dyDescent="0.2">
      <c r="A911" s="249"/>
      <c r="B911" s="250"/>
      <c r="C911" s="537"/>
      <c r="D911" s="524"/>
      <c r="E911" s="252"/>
      <c r="F911" s="253"/>
    </row>
    <row r="912" spans="1:9" s="29" customFormat="1" ht="15" customHeight="1" x14ac:dyDescent="0.2">
      <c r="A912" s="345" t="s">
        <v>1530</v>
      </c>
      <c r="B912" s="567" t="s">
        <v>1444</v>
      </c>
      <c r="C912" s="567"/>
      <c r="D912" s="567"/>
      <c r="E912" s="567"/>
      <c r="F912" s="567"/>
    </row>
    <row r="913" spans="1:9" s="139" customFormat="1" ht="12.75" x14ac:dyDescent="0.2">
      <c r="A913" s="234" t="s">
        <v>2292</v>
      </c>
      <c r="B913" s="235" t="s">
        <v>383</v>
      </c>
      <c r="C913" s="80" t="s">
        <v>318</v>
      </c>
      <c r="D913" s="463">
        <v>2</v>
      </c>
      <c r="E913" s="236"/>
      <c r="F913" s="40">
        <f>+E913*D913</f>
        <v>0</v>
      </c>
    </row>
    <row r="914" spans="1:9" s="139" customFormat="1" ht="12.75" x14ac:dyDescent="0.2">
      <c r="A914" s="234" t="s">
        <v>2293</v>
      </c>
      <c r="B914" s="235" t="s">
        <v>373</v>
      </c>
      <c r="C914" s="80" t="s">
        <v>318</v>
      </c>
      <c r="D914" s="463">
        <v>2</v>
      </c>
      <c r="E914" s="236"/>
      <c r="F914" s="40">
        <f t="shared" ref="F914:F920" si="54">+E914*D914</f>
        <v>0</v>
      </c>
    </row>
    <row r="915" spans="1:9" s="139" customFormat="1" ht="12.75" x14ac:dyDescent="0.2">
      <c r="A915" s="234" t="s">
        <v>2294</v>
      </c>
      <c r="B915" s="235" t="s">
        <v>1450</v>
      </c>
      <c r="C915" s="80" t="s">
        <v>318</v>
      </c>
      <c r="D915" s="463">
        <v>1</v>
      </c>
      <c r="E915" s="236"/>
      <c r="F915" s="40">
        <f t="shared" si="54"/>
        <v>0</v>
      </c>
    </row>
    <row r="916" spans="1:9" s="139" customFormat="1" ht="12.75" x14ac:dyDescent="0.2">
      <c r="A916" s="234" t="s">
        <v>2295</v>
      </c>
      <c r="B916" s="235" t="s">
        <v>374</v>
      </c>
      <c r="C916" s="80" t="s">
        <v>318</v>
      </c>
      <c r="D916" s="463">
        <v>1</v>
      </c>
      <c r="E916" s="236"/>
      <c r="F916" s="40">
        <f t="shared" si="54"/>
        <v>0</v>
      </c>
    </row>
    <row r="917" spans="1:9" s="139" customFormat="1" ht="12.75" x14ac:dyDescent="0.2">
      <c r="A917" s="234" t="s">
        <v>2296</v>
      </c>
      <c r="B917" s="235" t="s">
        <v>448</v>
      </c>
      <c r="C917" s="80" t="s">
        <v>318</v>
      </c>
      <c r="D917" s="463">
        <v>1</v>
      </c>
      <c r="E917" s="236"/>
      <c r="F917" s="40">
        <f t="shared" si="54"/>
        <v>0</v>
      </c>
    </row>
    <row r="918" spans="1:9" s="139" customFormat="1" ht="12.75" x14ac:dyDescent="0.2">
      <c r="A918" s="234" t="s">
        <v>2297</v>
      </c>
      <c r="B918" s="235" t="s">
        <v>375</v>
      </c>
      <c r="C918" s="80" t="s">
        <v>318</v>
      </c>
      <c r="D918" s="463">
        <v>1</v>
      </c>
      <c r="E918" s="236"/>
      <c r="F918" s="40">
        <f t="shared" si="54"/>
        <v>0</v>
      </c>
    </row>
    <row r="919" spans="1:9" s="139" customFormat="1" ht="12.75" x14ac:dyDescent="0.2">
      <c r="A919" s="234" t="s">
        <v>2298</v>
      </c>
      <c r="B919" s="235" t="s">
        <v>450</v>
      </c>
      <c r="C919" s="80" t="s">
        <v>318</v>
      </c>
      <c r="D919" s="463">
        <v>2</v>
      </c>
      <c r="E919" s="236"/>
      <c r="F919" s="40">
        <f t="shared" si="54"/>
        <v>0</v>
      </c>
    </row>
    <row r="920" spans="1:9" s="29" customFormat="1" ht="15" customHeight="1" x14ac:dyDescent="0.2">
      <c r="A920" s="234" t="s">
        <v>2299</v>
      </c>
      <c r="B920" s="31" t="s">
        <v>449</v>
      </c>
      <c r="C920" s="80" t="s">
        <v>318</v>
      </c>
      <c r="D920" s="463">
        <v>1</v>
      </c>
      <c r="E920" s="236"/>
      <c r="F920" s="40">
        <f t="shared" si="54"/>
        <v>0</v>
      </c>
      <c r="G920" s="139"/>
      <c r="H920" s="139"/>
      <c r="I920" s="139"/>
    </row>
    <row r="921" spans="1:9" s="139" customFormat="1" ht="12.75" x14ac:dyDescent="0.2">
      <c r="A921" s="239" t="s">
        <v>1530</v>
      </c>
      <c r="B921" s="568" t="s">
        <v>2988</v>
      </c>
      <c r="C921" s="569"/>
      <c r="D921" s="569"/>
      <c r="E921" s="570"/>
      <c r="F921" s="470">
        <f>SUM(F913:F920)</f>
        <v>0</v>
      </c>
    </row>
    <row r="922" spans="1:9" s="139" customFormat="1" ht="12.75" x14ac:dyDescent="0.2">
      <c r="A922" s="249"/>
      <c r="B922" s="250"/>
      <c r="C922" s="537"/>
      <c r="D922" s="524"/>
      <c r="E922" s="252"/>
      <c r="F922" s="253"/>
    </row>
    <row r="923" spans="1:9" s="29" customFormat="1" ht="15" customHeight="1" x14ac:dyDescent="0.2">
      <c r="A923" s="345" t="s">
        <v>1531</v>
      </c>
      <c r="B923" s="567" t="s">
        <v>451</v>
      </c>
      <c r="C923" s="567"/>
      <c r="D923" s="567"/>
      <c r="E923" s="567"/>
      <c r="F923" s="567"/>
    </row>
    <row r="924" spans="1:9" s="29" customFormat="1" ht="15" customHeight="1" x14ac:dyDescent="0.2">
      <c r="A924" s="248" t="s">
        <v>2300</v>
      </c>
      <c r="B924" s="235" t="s">
        <v>452</v>
      </c>
      <c r="C924" s="541" t="s">
        <v>318</v>
      </c>
      <c r="D924" s="463">
        <v>1</v>
      </c>
      <c r="E924" s="237"/>
      <c r="F924" s="40">
        <f>+E924*D924</f>
        <v>0</v>
      </c>
    </row>
    <row r="925" spans="1:9" s="29" customFormat="1" ht="15" customHeight="1" x14ac:dyDescent="0.2">
      <c r="A925" s="248" t="s">
        <v>2301</v>
      </c>
      <c r="B925" s="235" t="s">
        <v>455</v>
      </c>
      <c r="C925" s="541" t="s">
        <v>318</v>
      </c>
      <c r="D925" s="463">
        <v>4</v>
      </c>
      <c r="E925" s="237"/>
      <c r="F925" s="40">
        <f t="shared" ref="F925:F931" si="55">+E925*D925</f>
        <v>0</v>
      </c>
    </row>
    <row r="926" spans="1:9" s="29" customFormat="1" ht="15" customHeight="1" x14ac:dyDescent="0.2">
      <c r="A926" s="248" t="s">
        <v>2302</v>
      </c>
      <c r="B926" s="235" t="s">
        <v>456</v>
      </c>
      <c r="C926" s="541" t="s">
        <v>318</v>
      </c>
      <c r="D926" s="463">
        <v>4</v>
      </c>
      <c r="E926" s="237"/>
      <c r="F926" s="40">
        <f t="shared" si="55"/>
        <v>0</v>
      </c>
    </row>
    <row r="927" spans="1:9" s="29" customFormat="1" ht="15" customHeight="1" x14ac:dyDescent="0.2">
      <c r="A927" s="248" t="s">
        <v>2303</v>
      </c>
      <c r="B927" s="235" t="s">
        <v>457</v>
      </c>
      <c r="C927" s="541" t="s">
        <v>318</v>
      </c>
      <c r="D927" s="463">
        <v>4</v>
      </c>
      <c r="E927" s="237"/>
      <c r="F927" s="40">
        <f t="shared" si="55"/>
        <v>0</v>
      </c>
    </row>
    <row r="928" spans="1:9" s="139" customFormat="1" ht="12.75" x14ac:dyDescent="0.2">
      <c r="A928" s="248" t="s">
        <v>2304</v>
      </c>
      <c r="B928" s="235" t="s">
        <v>458</v>
      </c>
      <c r="C928" s="80" t="s">
        <v>291</v>
      </c>
      <c r="D928" s="463">
        <v>2</v>
      </c>
      <c r="E928" s="237"/>
      <c r="F928" s="40">
        <f t="shared" si="55"/>
        <v>0</v>
      </c>
    </row>
    <row r="929" spans="1:9" s="139" customFormat="1" ht="12.75" x14ac:dyDescent="0.2">
      <c r="A929" s="248" t="s">
        <v>2305</v>
      </c>
      <c r="B929" s="235" t="s">
        <v>2977</v>
      </c>
      <c r="C929" s="80" t="s">
        <v>318</v>
      </c>
      <c r="D929" s="463">
        <v>1</v>
      </c>
      <c r="E929" s="237"/>
      <c r="F929" s="40">
        <f t="shared" si="55"/>
        <v>0</v>
      </c>
    </row>
    <row r="930" spans="1:9" s="29" customFormat="1" ht="15" customHeight="1" x14ac:dyDescent="0.2">
      <c r="A930" s="248" t="s">
        <v>2306</v>
      </c>
      <c r="B930" s="31" t="s">
        <v>454</v>
      </c>
      <c r="C930" s="80" t="s">
        <v>318</v>
      </c>
      <c r="D930" s="463">
        <v>1</v>
      </c>
      <c r="E930" s="237"/>
      <c r="F930" s="40">
        <f t="shared" si="55"/>
        <v>0</v>
      </c>
      <c r="G930" s="139"/>
      <c r="H930" s="139"/>
      <c r="I930" s="139"/>
    </row>
    <row r="931" spans="1:9" s="29" customFormat="1" ht="113.25" customHeight="1" x14ac:dyDescent="0.2">
      <c r="A931" s="248" t="s">
        <v>2307</v>
      </c>
      <c r="B931" s="30" t="s">
        <v>1441</v>
      </c>
      <c r="C931" s="80" t="s">
        <v>318</v>
      </c>
      <c r="D931" s="463">
        <v>1</v>
      </c>
      <c r="E931" s="237"/>
      <c r="F931" s="40">
        <f t="shared" si="55"/>
        <v>0</v>
      </c>
    </row>
    <row r="932" spans="1:9" s="139" customFormat="1" ht="12.75" x14ac:dyDescent="0.2">
      <c r="A932" s="239" t="s">
        <v>1531</v>
      </c>
      <c r="B932" s="568" t="s">
        <v>2989</v>
      </c>
      <c r="C932" s="569"/>
      <c r="D932" s="569"/>
      <c r="E932" s="570"/>
      <c r="F932" s="470">
        <f>SUM(F924:F931)</f>
        <v>0</v>
      </c>
    </row>
    <row r="933" spans="1:9" s="29" customFormat="1" ht="15.75" customHeight="1" x14ac:dyDescent="0.2">
      <c r="A933" s="234"/>
      <c r="B933" s="30"/>
      <c r="C933" s="80"/>
      <c r="D933" s="463"/>
      <c r="E933" s="237"/>
      <c r="F933" s="237"/>
    </row>
    <row r="934" spans="1:9" s="29" customFormat="1" ht="15" customHeight="1" x14ac:dyDescent="0.2">
      <c r="A934" s="345" t="s">
        <v>1532</v>
      </c>
      <c r="B934" s="567" t="s">
        <v>459</v>
      </c>
      <c r="C934" s="567"/>
      <c r="D934" s="567"/>
      <c r="E934" s="567"/>
      <c r="F934" s="567"/>
    </row>
    <row r="935" spans="1:9" s="139" customFormat="1" ht="12.75" x14ac:dyDescent="0.2">
      <c r="A935" s="234" t="s">
        <v>2308</v>
      </c>
      <c r="B935" s="235" t="s">
        <v>322</v>
      </c>
      <c r="C935" s="80" t="s">
        <v>318</v>
      </c>
      <c r="D935" s="463">
        <v>1</v>
      </c>
      <c r="E935" s="237"/>
      <c r="F935" s="40">
        <f>+E935*D935</f>
        <v>0</v>
      </c>
    </row>
    <row r="936" spans="1:9" s="139" customFormat="1" ht="12.75" x14ac:dyDescent="0.2">
      <c r="A936" s="234" t="s">
        <v>2309</v>
      </c>
      <c r="B936" s="235" t="s">
        <v>460</v>
      </c>
      <c r="C936" s="80" t="s">
        <v>318</v>
      </c>
      <c r="D936" s="463">
        <v>1</v>
      </c>
      <c r="E936" s="236"/>
      <c r="F936" s="40">
        <f t="shared" ref="F936:F938" si="56">+E936*D936</f>
        <v>0</v>
      </c>
    </row>
    <row r="937" spans="1:9" s="29" customFormat="1" ht="15" customHeight="1" x14ac:dyDescent="0.2">
      <c r="A937" s="234" t="s">
        <v>2310</v>
      </c>
      <c r="B937" s="31" t="s">
        <v>325</v>
      </c>
      <c r="C937" s="80" t="s">
        <v>318</v>
      </c>
      <c r="D937" s="463">
        <v>1</v>
      </c>
      <c r="E937" s="237"/>
      <c r="F937" s="40">
        <f t="shared" si="56"/>
        <v>0</v>
      </c>
      <c r="G937" s="139"/>
      <c r="H937" s="139"/>
      <c r="I937" s="139"/>
    </row>
    <row r="938" spans="1:9" s="29" customFormat="1" ht="113.25" customHeight="1" x14ac:dyDescent="0.2">
      <c r="A938" s="234" t="s">
        <v>2311</v>
      </c>
      <c r="B938" s="30" t="s">
        <v>1441</v>
      </c>
      <c r="C938" s="80" t="s">
        <v>318</v>
      </c>
      <c r="D938" s="463">
        <v>1</v>
      </c>
      <c r="E938" s="237"/>
      <c r="F938" s="40">
        <f t="shared" si="56"/>
        <v>0</v>
      </c>
    </row>
    <row r="939" spans="1:9" s="139" customFormat="1" ht="12.75" x14ac:dyDescent="0.2">
      <c r="A939" s="239" t="s">
        <v>1532</v>
      </c>
      <c r="B939" s="568" t="s">
        <v>2990</v>
      </c>
      <c r="C939" s="569"/>
      <c r="D939" s="569"/>
      <c r="E939" s="570"/>
      <c r="F939" s="470">
        <f>SUM(F935:F938)</f>
        <v>0</v>
      </c>
    </row>
    <row r="940" spans="1:9" s="139" customFormat="1" ht="12.75" x14ac:dyDescent="0.2">
      <c r="A940" s="249"/>
      <c r="B940" s="250"/>
      <c r="C940" s="537"/>
      <c r="D940" s="524"/>
      <c r="E940" s="252"/>
      <c r="F940" s="253"/>
    </row>
    <row r="941" spans="1:9" s="29" customFormat="1" ht="15" customHeight="1" x14ac:dyDescent="0.2">
      <c r="A941" s="345" t="s">
        <v>1533</v>
      </c>
      <c r="B941" s="567" t="s">
        <v>461</v>
      </c>
      <c r="C941" s="567"/>
      <c r="D941" s="567"/>
      <c r="E941" s="567"/>
      <c r="F941" s="567"/>
    </row>
    <row r="942" spans="1:9" s="29" customFormat="1" ht="15" customHeight="1" x14ac:dyDescent="0.2">
      <c r="A942" s="248" t="s">
        <v>2312</v>
      </c>
      <c r="B942" s="235" t="s">
        <v>462</v>
      </c>
      <c r="C942" s="541" t="s">
        <v>318</v>
      </c>
      <c r="D942" s="463">
        <v>1</v>
      </c>
      <c r="E942" s="237"/>
      <c r="F942" s="40">
        <f>+E942*D942</f>
        <v>0</v>
      </c>
    </row>
    <row r="943" spans="1:9" s="29" customFormat="1" ht="15" customHeight="1" x14ac:dyDescent="0.2">
      <c r="A943" s="248" t="s">
        <v>2313</v>
      </c>
      <c r="B943" s="235" t="s">
        <v>455</v>
      </c>
      <c r="C943" s="541" t="s">
        <v>318</v>
      </c>
      <c r="D943" s="463">
        <v>4</v>
      </c>
      <c r="E943" s="237"/>
      <c r="F943" s="40">
        <f t="shared" ref="F943:F949" si="57">+E943*D943</f>
        <v>0</v>
      </c>
    </row>
    <row r="944" spans="1:9" s="29" customFormat="1" ht="15" customHeight="1" x14ac:dyDescent="0.2">
      <c r="A944" s="248" t="s">
        <v>2314</v>
      </c>
      <c r="B944" s="235" t="s">
        <v>456</v>
      </c>
      <c r="C944" s="541" t="s">
        <v>318</v>
      </c>
      <c r="D944" s="463">
        <v>4</v>
      </c>
      <c r="E944" s="237"/>
      <c r="F944" s="40">
        <f t="shared" si="57"/>
        <v>0</v>
      </c>
    </row>
    <row r="945" spans="1:9" s="29" customFormat="1" ht="15" customHeight="1" x14ac:dyDescent="0.2">
      <c r="A945" s="248" t="s">
        <v>2315</v>
      </c>
      <c r="B945" s="235" t="s">
        <v>457</v>
      </c>
      <c r="C945" s="541" t="s">
        <v>318</v>
      </c>
      <c r="D945" s="463">
        <v>4</v>
      </c>
      <c r="E945" s="237"/>
      <c r="F945" s="40">
        <f t="shared" si="57"/>
        <v>0</v>
      </c>
    </row>
    <row r="946" spans="1:9" s="139" customFormat="1" ht="12.75" x14ac:dyDescent="0.2">
      <c r="A946" s="248" t="s">
        <v>2316</v>
      </c>
      <c r="B946" s="235" t="s">
        <v>458</v>
      </c>
      <c r="C946" s="80" t="s">
        <v>291</v>
      </c>
      <c r="D946" s="463">
        <v>2</v>
      </c>
      <c r="E946" s="237"/>
      <c r="F946" s="40">
        <f t="shared" si="57"/>
        <v>0</v>
      </c>
    </row>
    <row r="947" spans="1:9" s="139" customFormat="1" ht="12.75" x14ac:dyDescent="0.2">
      <c r="A947" s="248" t="s">
        <v>2317</v>
      </c>
      <c r="B947" s="235" t="s">
        <v>453</v>
      </c>
      <c r="C947" s="80" t="s">
        <v>318</v>
      </c>
      <c r="D947" s="463">
        <v>1</v>
      </c>
      <c r="E947" s="237"/>
      <c r="F947" s="40">
        <f t="shared" si="57"/>
        <v>0</v>
      </c>
    </row>
    <row r="948" spans="1:9" s="29" customFormat="1" ht="15" customHeight="1" x14ac:dyDescent="0.2">
      <c r="A948" s="248" t="s">
        <v>2318</v>
      </c>
      <c r="B948" s="31" t="s">
        <v>454</v>
      </c>
      <c r="C948" s="80" t="s">
        <v>318</v>
      </c>
      <c r="D948" s="463">
        <v>1</v>
      </c>
      <c r="E948" s="237"/>
      <c r="F948" s="40">
        <f t="shared" si="57"/>
        <v>0</v>
      </c>
      <c r="G948" s="139"/>
      <c r="H948" s="139"/>
      <c r="I948" s="139"/>
    </row>
    <row r="949" spans="1:9" s="29" customFormat="1" ht="113.25" customHeight="1" x14ac:dyDescent="0.2">
      <c r="A949" s="248" t="s">
        <v>2319</v>
      </c>
      <c r="B949" s="30" t="s">
        <v>1441</v>
      </c>
      <c r="C949" s="80" t="s">
        <v>318</v>
      </c>
      <c r="D949" s="463">
        <v>1</v>
      </c>
      <c r="E949" s="237"/>
      <c r="F949" s="40">
        <f t="shared" si="57"/>
        <v>0</v>
      </c>
    </row>
    <row r="950" spans="1:9" s="139" customFormat="1" ht="12.75" x14ac:dyDescent="0.2">
      <c r="A950" s="239" t="s">
        <v>1533</v>
      </c>
      <c r="B950" s="568" t="s">
        <v>2991</v>
      </c>
      <c r="C950" s="569"/>
      <c r="D950" s="569"/>
      <c r="E950" s="570"/>
      <c r="F950" s="470">
        <f>SUM(F942:F949)</f>
        <v>0</v>
      </c>
    </row>
    <row r="951" spans="1:9" s="139" customFormat="1" ht="12.75" x14ac:dyDescent="0.2">
      <c r="A951" s="249"/>
      <c r="B951" s="250"/>
      <c r="C951" s="537"/>
      <c r="D951" s="524"/>
      <c r="E951" s="252"/>
      <c r="F951" s="253"/>
    </row>
    <row r="952" spans="1:9" s="29" customFormat="1" ht="15" customHeight="1" x14ac:dyDescent="0.2">
      <c r="A952" s="345" t="s">
        <v>1534</v>
      </c>
      <c r="B952" s="567" t="s">
        <v>463</v>
      </c>
      <c r="C952" s="567"/>
      <c r="D952" s="567"/>
      <c r="E952" s="567"/>
      <c r="F952" s="567"/>
    </row>
    <row r="953" spans="1:9" s="29" customFormat="1" ht="15" customHeight="1" x14ac:dyDescent="0.2">
      <c r="A953" s="248" t="s">
        <v>2320</v>
      </c>
      <c r="B953" s="235" t="s">
        <v>464</v>
      </c>
      <c r="C953" s="541" t="s">
        <v>318</v>
      </c>
      <c r="D953" s="463">
        <v>2</v>
      </c>
      <c r="E953" s="425"/>
      <c r="F953" s="40">
        <f>D953*E953</f>
        <v>0</v>
      </c>
    </row>
    <row r="954" spans="1:9" s="29" customFormat="1" ht="15" customHeight="1" x14ac:dyDescent="0.2">
      <c r="A954" s="248" t="s">
        <v>2321</v>
      </c>
      <c r="B954" s="235" t="s">
        <v>462</v>
      </c>
      <c r="C954" s="541" t="s">
        <v>318</v>
      </c>
      <c r="D954" s="463">
        <v>3</v>
      </c>
      <c r="E954" s="425"/>
      <c r="F954" s="40">
        <f t="shared" ref="F954:F960" si="58">D954*E954</f>
        <v>0</v>
      </c>
    </row>
    <row r="955" spans="1:9" s="29" customFormat="1" ht="15" customHeight="1" x14ac:dyDescent="0.2">
      <c r="A955" s="248" t="s">
        <v>2322</v>
      </c>
      <c r="B955" s="235" t="s">
        <v>465</v>
      </c>
      <c r="C955" s="541" t="s">
        <v>318</v>
      </c>
      <c r="D955" s="463">
        <v>1</v>
      </c>
      <c r="E955" s="425"/>
      <c r="F955" s="40">
        <f t="shared" si="58"/>
        <v>0</v>
      </c>
    </row>
    <row r="956" spans="1:9" s="29" customFormat="1" ht="15" customHeight="1" x14ac:dyDescent="0.2">
      <c r="A956" s="248" t="s">
        <v>2323</v>
      </c>
      <c r="B956" s="235" t="s">
        <v>455</v>
      </c>
      <c r="C956" s="541" t="s">
        <v>318</v>
      </c>
      <c r="D956" s="463">
        <v>2</v>
      </c>
      <c r="E956" s="425"/>
      <c r="F956" s="40">
        <f t="shared" si="58"/>
        <v>0</v>
      </c>
    </row>
    <row r="957" spans="1:9" s="29" customFormat="1" ht="15" customHeight="1" x14ac:dyDescent="0.2">
      <c r="A957" s="248" t="s">
        <v>2324</v>
      </c>
      <c r="B957" s="235" t="s">
        <v>456</v>
      </c>
      <c r="C957" s="541" t="s">
        <v>318</v>
      </c>
      <c r="D957" s="463">
        <v>2</v>
      </c>
      <c r="E957" s="425"/>
      <c r="F957" s="40">
        <f t="shared" si="58"/>
        <v>0</v>
      </c>
    </row>
    <row r="958" spans="1:9" s="29" customFormat="1" ht="15" customHeight="1" x14ac:dyDescent="0.2">
      <c r="A958" s="248" t="s">
        <v>2325</v>
      </c>
      <c r="B958" s="235" t="s">
        <v>457</v>
      </c>
      <c r="C958" s="541" t="s">
        <v>318</v>
      </c>
      <c r="D958" s="463">
        <v>2</v>
      </c>
      <c r="E958" s="425"/>
      <c r="F958" s="40">
        <f t="shared" si="58"/>
        <v>0</v>
      </c>
    </row>
    <row r="959" spans="1:9" s="29" customFormat="1" ht="15" customHeight="1" x14ac:dyDescent="0.2">
      <c r="A959" s="248" t="s">
        <v>2326</v>
      </c>
      <c r="B959" s="235" t="s">
        <v>467</v>
      </c>
      <c r="C959" s="541" t="s">
        <v>291</v>
      </c>
      <c r="D959" s="463">
        <v>2</v>
      </c>
      <c r="E959" s="425"/>
      <c r="F959" s="40">
        <f t="shared" si="58"/>
        <v>0</v>
      </c>
    </row>
    <row r="960" spans="1:9" s="139" customFormat="1" ht="12.75" x14ac:dyDescent="0.2">
      <c r="A960" s="248" t="s">
        <v>2327</v>
      </c>
      <c r="B960" s="235" t="s">
        <v>466</v>
      </c>
      <c r="C960" s="80" t="s">
        <v>318</v>
      </c>
      <c r="D960" s="463">
        <v>2</v>
      </c>
      <c r="E960" s="425"/>
      <c r="F960" s="40">
        <f t="shared" si="58"/>
        <v>0</v>
      </c>
    </row>
    <row r="961" spans="1:6" s="139" customFormat="1" ht="12.75" x14ac:dyDescent="0.2">
      <c r="A961" s="239" t="s">
        <v>1534</v>
      </c>
      <c r="B961" s="568" t="s">
        <v>2992</v>
      </c>
      <c r="C961" s="569"/>
      <c r="D961" s="569"/>
      <c r="E961" s="570"/>
      <c r="F961" s="470">
        <f>SUM(F953:F960)</f>
        <v>0</v>
      </c>
    </row>
    <row r="962" spans="1:6" s="139" customFormat="1" ht="12.75" x14ac:dyDescent="0.2">
      <c r="A962" s="249"/>
      <c r="B962" s="250"/>
      <c r="C962" s="537"/>
      <c r="D962" s="524"/>
      <c r="E962" s="252"/>
      <c r="F962" s="253"/>
    </row>
    <row r="963" spans="1:6" s="29" customFormat="1" ht="15" customHeight="1" x14ac:dyDescent="0.2">
      <c r="A963" s="345" t="s">
        <v>1535</v>
      </c>
      <c r="B963" s="567" t="s">
        <v>468</v>
      </c>
      <c r="C963" s="567"/>
      <c r="D963" s="567"/>
      <c r="E963" s="567"/>
      <c r="F963" s="567"/>
    </row>
    <row r="964" spans="1:6" s="139" customFormat="1" ht="12.75" x14ac:dyDescent="0.2">
      <c r="A964" s="234" t="s">
        <v>2328</v>
      </c>
      <c r="B964" s="235" t="s">
        <v>469</v>
      </c>
      <c r="C964" s="80" t="s">
        <v>318</v>
      </c>
      <c r="D964" s="463">
        <v>1</v>
      </c>
      <c r="E964" s="236"/>
      <c r="F964" s="40">
        <f>+E964*D964</f>
        <v>0</v>
      </c>
    </row>
    <row r="965" spans="1:6" s="139" customFormat="1" ht="12.75" x14ac:dyDescent="0.2">
      <c r="A965" s="234" t="s">
        <v>2329</v>
      </c>
      <c r="B965" s="235" t="s">
        <v>470</v>
      </c>
      <c r="C965" s="80" t="s">
        <v>318</v>
      </c>
      <c r="D965" s="463">
        <v>1</v>
      </c>
      <c r="E965" s="236"/>
      <c r="F965" s="40">
        <f t="shared" ref="F965:F986" si="59">+E965*D965</f>
        <v>0</v>
      </c>
    </row>
    <row r="966" spans="1:6" s="139" customFormat="1" ht="12.75" x14ac:dyDescent="0.2">
      <c r="A966" s="234" t="s">
        <v>2330</v>
      </c>
      <c r="B966" s="235" t="s">
        <v>471</v>
      </c>
      <c r="C966" s="80" t="s">
        <v>318</v>
      </c>
      <c r="D966" s="463">
        <v>1</v>
      </c>
      <c r="E966" s="236"/>
      <c r="F966" s="40">
        <f t="shared" si="59"/>
        <v>0</v>
      </c>
    </row>
    <row r="967" spans="1:6" s="139" customFormat="1" ht="12.75" x14ac:dyDescent="0.2">
      <c r="A967" s="234" t="s">
        <v>2331</v>
      </c>
      <c r="B967" s="235" t="s">
        <v>373</v>
      </c>
      <c r="C967" s="80" t="s">
        <v>318</v>
      </c>
      <c r="D967" s="463">
        <v>2</v>
      </c>
      <c r="E967" s="236"/>
      <c r="F967" s="40">
        <f t="shared" si="59"/>
        <v>0</v>
      </c>
    </row>
    <row r="968" spans="1:6" s="139" customFormat="1" ht="12.75" x14ac:dyDescent="0.2">
      <c r="A968" s="234" t="s">
        <v>2332</v>
      </c>
      <c r="B968" s="235" t="s">
        <v>320</v>
      </c>
      <c r="C968" s="80" t="s">
        <v>318</v>
      </c>
      <c r="D968" s="463">
        <v>1</v>
      </c>
      <c r="E968" s="236"/>
      <c r="F968" s="40">
        <f t="shared" si="59"/>
        <v>0</v>
      </c>
    </row>
    <row r="969" spans="1:6" s="139" customFormat="1" ht="12.75" x14ac:dyDescent="0.2">
      <c r="A969" s="234" t="s">
        <v>2333</v>
      </c>
      <c r="B969" s="235" t="s">
        <v>436</v>
      </c>
      <c r="C969" s="80" t="s">
        <v>318</v>
      </c>
      <c r="D969" s="463">
        <v>1</v>
      </c>
      <c r="E969" s="236"/>
      <c r="F969" s="40">
        <f t="shared" si="59"/>
        <v>0</v>
      </c>
    </row>
    <row r="970" spans="1:6" s="139" customFormat="1" ht="12.75" x14ac:dyDescent="0.2">
      <c r="A970" s="234" t="s">
        <v>2334</v>
      </c>
      <c r="B970" s="235" t="s">
        <v>321</v>
      </c>
      <c r="C970" s="80" t="s">
        <v>318</v>
      </c>
      <c r="D970" s="463">
        <v>2</v>
      </c>
      <c r="E970" s="236"/>
      <c r="F970" s="40">
        <f t="shared" si="59"/>
        <v>0</v>
      </c>
    </row>
    <row r="971" spans="1:6" s="139" customFormat="1" ht="12.75" x14ac:dyDescent="0.2">
      <c r="A971" s="234" t="s">
        <v>2335</v>
      </c>
      <c r="B971" s="235" t="s">
        <v>322</v>
      </c>
      <c r="C971" s="80" t="s">
        <v>318</v>
      </c>
      <c r="D971" s="463">
        <v>2</v>
      </c>
      <c r="E971" s="236"/>
      <c r="F971" s="40">
        <f t="shared" si="59"/>
        <v>0</v>
      </c>
    </row>
    <row r="972" spans="1:6" s="139" customFormat="1" ht="12.75" x14ac:dyDescent="0.2">
      <c r="A972" s="234" t="s">
        <v>2336</v>
      </c>
      <c r="B972" s="235" t="s">
        <v>374</v>
      </c>
      <c r="C972" s="80" t="s">
        <v>318</v>
      </c>
      <c r="D972" s="463">
        <v>2</v>
      </c>
      <c r="E972" s="236"/>
      <c r="F972" s="40">
        <f t="shared" si="59"/>
        <v>0</v>
      </c>
    </row>
    <row r="973" spans="1:6" s="139" customFormat="1" ht="12.75" x14ac:dyDescent="0.2">
      <c r="A973" s="234" t="s">
        <v>2337</v>
      </c>
      <c r="B973" s="235" t="s">
        <v>472</v>
      </c>
      <c r="C973" s="80" t="s">
        <v>318</v>
      </c>
      <c r="D973" s="463">
        <v>1</v>
      </c>
      <c r="E973" s="236"/>
      <c r="F973" s="40">
        <f t="shared" si="59"/>
        <v>0</v>
      </c>
    </row>
    <row r="974" spans="1:6" s="139" customFormat="1" ht="12.75" x14ac:dyDescent="0.2">
      <c r="A974" s="234" t="s">
        <v>2338</v>
      </c>
      <c r="B974" s="235" t="s">
        <v>437</v>
      </c>
      <c r="C974" s="80" t="s">
        <v>318</v>
      </c>
      <c r="D974" s="463">
        <v>1</v>
      </c>
      <c r="E974" s="236"/>
      <c r="F974" s="40">
        <f t="shared" si="59"/>
        <v>0</v>
      </c>
    </row>
    <row r="975" spans="1:6" s="139" customFormat="1" ht="12.75" x14ac:dyDescent="0.2">
      <c r="A975" s="234" t="s">
        <v>2339</v>
      </c>
      <c r="B975" s="235" t="s">
        <v>346</v>
      </c>
      <c r="C975" s="80" t="s">
        <v>318</v>
      </c>
      <c r="D975" s="463">
        <v>1</v>
      </c>
      <c r="E975" s="236"/>
      <c r="F975" s="40">
        <f t="shared" si="59"/>
        <v>0</v>
      </c>
    </row>
    <row r="976" spans="1:6" s="139" customFormat="1" ht="12.75" x14ac:dyDescent="0.2">
      <c r="A976" s="234" t="s">
        <v>2340</v>
      </c>
      <c r="B976" s="235" t="s">
        <v>473</v>
      </c>
      <c r="C976" s="80" t="s">
        <v>318</v>
      </c>
      <c r="D976" s="463">
        <v>2</v>
      </c>
      <c r="E976" s="236"/>
      <c r="F976" s="40">
        <f t="shared" si="59"/>
        <v>0</v>
      </c>
    </row>
    <row r="977" spans="1:9" s="139" customFormat="1" ht="12.75" x14ac:dyDescent="0.2">
      <c r="A977" s="234" t="s">
        <v>2341</v>
      </c>
      <c r="B977" s="235" t="s">
        <v>474</v>
      </c>
      <c r="C977" s="80" t="s">
        <v>318</v>
      </c>
      <c r="D977" s="463">
        <v>1</v>
      </c>
      <c r="E977" s="236"/>
      <c r="F977" s="40">
        <f t="shared" si="59"/>
        <v>0</v>
      </c>
    </row>
    <row r="978" spans="1:9" s="139" customFormat="1" ht="12.75" x14ac:dyDescent="0.2">
      <c r="A978" s="234" t="s">
        <v>2342</v>
      </c>
      <c r="B978" s="235" t="s">
        <v>475</v>
      </c>
      <c r="C978" s="80" t="s">
        <v>318</v>
      </c>
      <c r="D978" s="463">
        <v>1</v>
      </c>
      <c r="E978" s="236"/>
      <c r="F978" s="40">
        <f t="shared" si="59"/>
        <v>0</v>
      </c>
    </row>
    <row r="979" spans="1:9" s="139" customFormat="1" ht="12.75" x14ac:dyDescent="0.2">
      <c r="A979" s="234" t="s">
        <v>2343</v>
      </c>
      <c r="B979" s="235" t="s">
        <v>327</v>
      </c>
      <c r="C979" s="80" t="s">
        <v>318</v>
      </c>
      <c r="D979" s="463">
        <v>1</v>
      </c>
      <c r="E979" s="236"/>
      <c r="F979" s="40">
        <f t="shared" si="59"/>
        <v>0</v>
      </c>
    </row>
    <row r="980" spans="1:9" s="139" customFormat="1" ht="12.75" x14ac:dyDescent="0.2">
      <c r="A980" s="234" t="s">
        <v>2344</v>
      </c>
      <c r="B980" s="235" t="s">
        <v>438</v>
      </c>
      <c r="C980" s="80" t="s">
        <v>318</v>
      </c>
      <c r="D980" s="463">
        <v>1</v>
      </c>
      <c r="E980" s="236"/>
      <c r="F980" s="40">
        <f t="shared" si="59"/>
        <v>0</v>
      </c>
    </row>
    <row r="981" spans="1:9" s="139" customFormat="1" ht="94.5" customHeight="1" x14ac:dyDescent="0.2">
      <c r="A981" s="234" t="s">
        <v>2345</v>
      </c>
      <c r="B981" s="48" t="s">
        <v>323</v>
      </c>
      <c r="C981" s="80" t="s">
        <v>318</v>
      </c>
      <c r="D981" s="463">
        <v>1</v>
      </c>
      <c r="E981" s="236"/>
      <c r="F981" s="40">
        <f t="shared" si="59"/>
        <v>0</v>
      </c>
    </row>
    <row r="982" spans="1:9" s="139" customFormat="1" ht="94.5" customHeight="1" x14ac:dyDescent="0.2">
      <c r="A982" s="234" t="s">
        <v>2346</v>
      </c>
      <c r="B982" s="238" t="s">
        <v>377</v>
      </c>
      <c r="C982" s="80" t="s">
        <v>318</v>
      </c>
      <c r="D982" s="463">
        <v>1</v>
      </c>
      <c r="E982" s="236"/>
      <c r="F982" s="40">
        <f t="shared" si="59"/>
        <v>0</v>
      </c>
    </row>
    <row r="983" spans="1:9" s="139" customFormat="1" ht="12.75" x14ac:dyDescent="0.2">
      <c r="A983" s="234" t="s">
        <v>2347</v>
      </c>
      <c r="B983" s="235" t="s">
        <v>324</v>
      </c>
      <c r="C983" s="80" t="s">
        <v>318</v>
      </c>
      <c r="D983" s="463">
        <v>1</v>
      </c>
      <c r="E983" s="236"/>
      <c r="F983" s="40">
        <f t="shared" si="59"/>
        <v>0</v>
      </c>
    </row>
    <row r="984" spans="1:9" s="139" customFormat="1" ht="12.75" x14ac:dyDescent="0.2">
      <c r="A984" s="234" t="s">
        <v>2348</v>
      </c>
      <c r="B984" s="235" t="s">
        <v>381</v>
      </c>
      <c r="C984" s="80" t="s">
        <v>318</v>
      </c>
      <c r="D984" s="463">
        <v>1</v>
      </c>
      <c r="E984" s="236"/>
      <c r="F984" s="40">
        <f t="shared" si="59"/>
        <v>0</v>
      </c>
    </row>
    <row r="985" spans="1:9" s="29" customFormat="1" ht="15" customHeight="1" x14ac:dyDescent="0.2">
      <c r="A985" s="234" t="s">
        <v>2349</v>
      </c>
      <c r="B985" s="31" t="s">
        <v>325</v>
      </c>
      <c r="C985" s="80" t="s">
        <v>318</v>
      </c>
      <c r="D985" s="463">
        <v>1</v>
      </c>
      <c r="E985" s="237"/>
      <c r="F985" s="40">
        <f t="shared" si="59"/>
        <v>0</v>
      </c>
      <c r="G985" s="139"/>
      <c r="H985" s="139"/>
      <c r="I985" s="139"/>
    </row>
    <row r="986" spans="1:9" s="29" customFormat="1" ht="113.25" customHeight="1" x14ac:dyDescent="0.2">
      <c r="A986" s="234" t="s">
        <v>2350</v>
      </c>
      <c r="B986" s="30" t="s">
        <v>1441</v>
      </c>
      <c r="C986" s="80" t="s">
        <v>318</v>
      </c>
      <c r="D986" s="463">
        <v>1</v>
      </c>
      <c r="E986" s="237"/>
      <c r="F986" s="40">
        <f t="shared" si="59"/>
        <v>0</v>
      </c>
    </row>
    <row r="987" spans="1:9" s="139" customFormat="1" ht="12.75" x14ac:dyDescent="0.2">
      <c r="A987" s="239" t="s">
        <v>1535</v>
      </c>
      <c r="B987" s="568" t="s">
        <v>2993</v>
      </c>
      <c r="C987" s="569"/>
      <c r="D987" s="569"/>
      <c r="E987" s="570"/>
      <c r="F987" s="470">
        <f>SUM(F964:F986)</f>
        <v>0</v>
      </c>
    </row>
    <row r="988" spans="1:9" s="29" customFormat="1" ht="15" customHeight="1" x14ac:dyDescent="0.2">
      <c r="A988" s="234"/>
      <c r="B988" s="30"/>
      <c r="C988" s="80"/>
      <c r="D988" s="463"/>
      <c r="E988" s="237"/>
      <c r="F988" s="237"/>
    </row>
    <row r="989" spans="1:9" s="29" customFormat="1" ht="15" customHeight="1" x14ac:dyDescent="0.2">
      <c r="A989" s="345" t="s">
        <v>1536</v>
      </c>
      <c r="B989" s="567" t="s">
        <v>476</v>
      </c>
      <c r="C989" s="567"/>
      <c r="D989" s="567"/>
      <c r="E989" s="567"/>
      <c r="F989" s="567"/>
    </row>
    <row r="990" spans="1:9" s="139" customFormat="1" ht="12.75" x14ac:dyDescent="0.2">
      <c r="A990" s="234" t="s">
        <v>2351</v>
      </c>
      <c r="B990" s="235" t="s">
        <v>469</v>
      </c>
      <c r="C990" s="80" t="s">
        <v>318</v>
      </c>
      <c r="D990" s="463">
        <v>2</v>
      </c>
      <c r="E990" s="236"/>
      <c r="F990" s="40">
        <f>+E990*D990</f>
        <v>0</v>
      </c>
    </row>
    <row r="991" spans="1:9" s="139" customFormat="1" ht="12.75" x14ac:dyDescent="0.2">
      <c r="A991" s="234" t="s">
        <v>2352</v>
      </c>
      <c r="B991" s="235" t="s">
        <v>470</v>
      </c>
      <c r="C991" s="80" t="s">
        <v>318</v>
      </c>
      <c r="D991" s="463">
        <v>1</v>
      </c>
      <c r="E991" s="236"/>
      <c r="F991" s="40">
        <f t="shared" ref="F991:F1006" si="60">+E991*D991</f>
        <v>0</v>
      </c>
    </row>
    <row r="992" spans="1:9" s="139" customFormat="1" ht="12.75" x14ac:dyDescent="0.2">
      <c r="A992" s="234" t="s">
        <v>2353</v>
      </c>
      <c r="B992" s="235" t="s">
        <v>373</v>
      </c>
      <c r="C992" s="80" t="s">
        <v>318</v>
      </c>
      <c r="D992" s="463">
        <v>2</v>
      </c>
      <c r="E992" s="236"/>
      <c r="F992" s="40">
        <f t="shared" si="60"/>
        <v>0</v>
      </c>
    </row>
    <row r="993" spans="1:9" s="139" customFormat="1" ht="12.75" x14ac:dyDescent="0.2">
      <c r="A993" s="234" t="s">
        <v>2354</v>
      </c>
      <c r="B993" s="235" t="s">
        <v>320</v>
      </c>
      <c r="C993" s="80" t="s">
        <v>318</v>
      </c>
      <c r="D993" s="463">
        <v>1</v>
      </c>
      <c r="E993" s="236"/>
      <c r="F993" s="40">
        <f t="shared" si="60"/>
        <v>0</v>
      </c>
    </row>
    <row r="994" spans="1:9" s="139" customFormat="1" ht="12.75" x14ac:dyDescent="0.2">
      <c r="A994" s="234" t="s">
        <v>2355</v>
      </c>
      <c r="B994" s="235" t="s">
        <v>436</v>
      </c>
      <c r="C994" s="80" t="s">
        <v>318</v>
      </c>
      <c r="D994" s="463">
        <v>1</v>
      </c>
      <c r="E994" s="236"/>
      <c r="F994" s="40">
        <f t="shared" si="60"/>
        <v>0</v>
      </c>
    </row>
    <row r="995" spans="1:9" s="139" customFormat="1" ht="12.75" x14ac:dyDescent="0.2">
      <c r="A995" s="234" t="s">
        <v>2356</v>
      </c>
      <c r="B995" s="235" t="s">
        <v>321</v>
      </c>
      <c r="C995" s="80" t="s">
        <v>318</v>
      </c>
      <c r="D995" s="463">
        <v>1</v>
      </c>
      <c r="E995" s="236"/>
      <c r="F995" s="40">
        <f t="shared" si="60"/>
        <v>0</v>
      </c>
    </row>
    <row r="996" spans="1:9" s="139" customFormat="1" ht="12.75" x14ac:dyDescent="0.2">
      <c r="A996" s="234" t="s">
        <v>2357</v>
      </c>
      <c r="B996" s="235" t="s">
        <v>322</v>
      </c>
      <c r="C996" s="80" t="s">
        <v>318</v>
      </c>
      <c r="D996" s="463">
        <v>1</v>
      </c>
      <c r="E996" s="236"/>
      <c r="F996" s="40">
        <f t="shared" si="60"/>
        <v>0</v>
      </c>
    </row>
    <row r="997" spans="1:9" s="139" customFormat="1" ht="12.75" x14ac:dyDescent="0.2">
      <c r="A997" s="234" t="s">
        <v>2358</v>
      </c>
      <c r="B997" s="235" t="s">
        <v>374</v>
      </c>
      <c r="C997" s="80" t="s">
        <v>318</v>
      </c>
      <c r="D997" s="463">
        <v>2</v>
      </c>
      <c r="E997" s="236"/>
      <c r="F997" s="40">
        <f t="shared" si="60"/>
        <v>0</v>
      </c>
    </row>
    <row r="998" spans="1:9" s="139" customFormat="1" ht="12.75" x14ac:dyDescent="0.2">
      <c r="A998" s="234" t="s">
        <v>2359</v>
      </c>
      <c r="B998" s="235" t="s">
        <v>437</v>
      </c>
      <c r="C998" s="80" t="s">
        <v>318</v>
      </c>
      <c r="D998" s="463">
        <v>1</v>
      </c>
      <c r="E998" s="236"/>
      <c r="F998" s="40">
        <f t="shared" si="60"/>
        <v>0</v>
      </c>
    </row>
    <row r="999" spans="1:9" s="139" customFormat="1" ht="12.75" x14ac:dyDescent="0.2">
      <c r="A999" s="234" t="s">
        <v>2360</v>
      </c>
      <c r="B999" s="235" t="s">
        <v>327</v>
      </c>
      <c r="C999" s="80" t="s">
        <v>318</v>
      </c>
      <c r="D999" s="463">
        <v>1</v>
      </c>
      <c r="E999" s="236"/>
      <c r="F999" s="40">
        <f t="shared" si="60"/>
        <v>0</v>
      </c>
    </row>
    <row r="1000" spans="1:9" s="139" customFormat="1" ht="12.75" x14ac:dyDescent="0.2">
      <c r="A1000" s="234" t="s">
        <v>2361</v>
      </c>
      <c r="B1000" s="235" t="s">
        <v>438</v>
      </c>
      <c r="C1000" s="80" t="s">
        <v>318</v>
      </c>
      <c r="D1000" s="463">
        <v>1</v>
      </c>
      <c r="E1000" s="236"/>
      <c r="F1000" s="40">
        <f t="shared" si="60"/>
        <v>0</v>
      </c>
    </row>
    <row r="1001" spans="1:9" s="139" customFormat="1" ht="94.5" customHeight="1" x14ac:dyDescent="0.2">
      <c r="A1001" s="234" t="s">
        <v>2362</v>
      </c>
      <c r="B1001" s="48" t="s">
        <v>323</v>
      </c>
      <c r="C1001" s="80" t="s">
        <v>318</v>
      </c>
      <c r="D1001" s="463">
        <v>1</v>
      </c>
      <c r="E1001" s="236"/>
      <c r="F1001" s="40">
        <f t="shared" si="60"/>
        <v>0</v>
      </c>
    </row>
    <row r="1002" spans="1:9" s="139" customFormat="1" ht="94.5" customHeight="1" x14ac:dyDescent="0.2">
      <c r="A1002" s="234" t="s">
        <v>2363</v>
      </c>
      <c r="B1002" s="238" t="s">
        <v>377</v>
      </c>
      <c r="C1002" s="80" t="s">
        <v>318</v>
      </c>
      <c r="D1002" s="463">
        <v>1</v>
      </c>
      <c r="E1002" s="236"/>
      <c r="F1002" s="40">
        <f t="shared" si="60"/>
        <v>0</v>
      </c>
    </row>
    <row r="1003" spans="1:9" s="139" customFormat="1" ht="12.75" x14ac:dyDescent="0.2">
      <c r="A1003" s="234" t="s">
        <v>2364</v>
      </c>
      <c r="B1003" s="235" t="s">
        <v>324</v>
      </c>
      <c r="C1003" s="80" t="s">
        <v>318</v>
      </c>
      <c r="D1003" s="463">
        <v>1</v>
      </c>
      <c r="E1003" s="236"/>
      <c r="F1003" s="40">
        <f t="shared" si="60"/>
        <v>0</v>
      </c>
    </row>
    <row r="1004" spans="1:9" s="139" customFormat="1" ht="12.75" x14ac:dyDescent="0.2">
      <c r="A1004" s="234" t="s">
        <v>2365</v>
      </c>
      <c r="B1004" s="235" t="s">
        <v>381</v>
      </c>
      <c r="C1004" s="80" t="s">
        <v>318</v>
      </c>
      <c r="D1004" s="463">
        <v>1</v>
      </c>
      <c r="E1004" s="236"/>
      <c r="F1004" s="40">
        <f t="shared" si="60"/>
        <v>0</v>
      </c>
    </row>
    <row r="1005" spans="1:9" s="29" customFormat="1" ht="15" customHeight="1" x14ac:dyDescent="0.2">
      <c r="A1005" s="234" t="s">
        <v>2366</v>
      </c>
      <c r="B1005" s="31" t="s">
        <v>325</v>
      </c>
      <c r="C1005" s="80" t="s">
        <v>318</v>
      </c>
      <c r="D1005" s="463">
        <v>1</v>
      </c>
      <c r="E1005" s="237"/>
      <c r="F1005" s="40">
        <f t="shared" si="60"/>
        <v>0</v>
      </c>
      <c r="G1005" s="139"/>
      <c r="H1005" s="139"/>
      <c r="I1005" s="139"/>
    </row>
    <row r="1006" spans="1:9" s="29" customFormat="1" ht="113.25" customHeight="1" x14ac:dyDescent="0.2">
      <c r="A1006" s="234" t="s">
        <v>2367</v>
      </c>
      <c r="B1006" s="30" t="s">
        <v>1441</v>
      </c>
      <c r="C1006" s="80" t="s">
        <v>318</v>
      </c>
      <c r="D1006" s="463">
        <v>1</v>
      </c>
      <c r="E1006" s="237"/>
      <c r="F1006" s="40">
        <f t="shared" si="60"/>
        <v>0</v>
      </c>
    </row>
    <row r="1007" spans="1:9" s="139" customFormat="1" ht="12.75" x14ac:dyDescent="0.2">
      <c r="A1007" s="239" t="s">
        <v>1536</v>
      </c>
      <c r="B1007" s="568" t="s">
        <v>2994</v>
      </c>
      <c r="C1007" s="569"/>
      <c r="D1007" s="569"/>
      <c r="E1007" s="570"/>
      <c r="F1007" s="470">
        <f>SUM(F990:F1006)</f>
        <v>0</v>
      </c>
    </row>
    <row r="1008" spans="1:9" s="29" customFormat="1" ht="15" customHeight="1" x14ac:dyDescent="0.2">
      <c r="A1008" s="234"/>
      <c r="B1008" s="30"/>
      <c r="C1008" s="80"/>
      <c r="D1008" s="463"/>
      <c r="E1008" s="237"/>
      <c r="F1008" s="237"/>
    </row>
    <row r="1009" spans="1:6" s="29" customFormat="1" ht="15" customHeight="1" x14ac:dyDescent="0.2">
      <c r="A1009" s="345" t="s">
        <v>1537</v>
      </c>
      <c r="B1009" s="567" t="s">
        <v>477</v>
      </c>
      <c r="C1009" s="567"/>
      <c r="D1009" s="567"/>
      <c r="E1009" s="567"/>
      <c r="F1009" s="567"/>
    </row>
    <row r="1010" spans="1:6" s="139" customFormat="1" ht="12.75" x14ac:dyDescent="0.2">
      <c r="A1010" s="234" t="s">
        <v>2368</v>
      </c>
      <c r="B1010" s="235" t="s">
        <v>478</v>
      </c>
      <c r="C1010" s="80" t="s">
        <v>318</v>
      </c>
      <c r="D1010" s="463">
        <v>2</v>
      </c>
      <c r="E1010" s="236"/>
      <c r="F1010" s="40">
        <f>+E1010*D1010</f>
        <v>0</v>
      </c>
    </row>
    <row r="1011" spans="1:6" s="139" customFormat="1" ht="12.75" x14ac:dyDescent="0.2">
      <c r="A1011" s="234" t="s">
        <v>2369</v>
      </c>
      <c r="B1011" s="235" t="s">
        <v>479</v>
      </c>
      <c r="C1011" s="80" t="s">
        <v>318</v>
      </c>
      <c r="D1011" s="463">
        <v>1</v>
      </c>
      <c r="E1011" s="236"/>
      <c r="F1011" s="40">
        <f t="shared" ref="F1011:F1026" si="61">+E1011*D1011</f>
        <v>0</v>
      </c>
    </row>
    <row r="1012" spans="1:6" s="139" customFormat="1" ht="12.75" x14ac:dyDescent="0.2">
      <c r="A1012" s="234" t="s">
        <v>2370</v>
      </c>
      <c r="B1012" s="235" t="s">
        <v>373</v>
      </c>
      <c r="C1012" s="80" t="s">
        <v>318</v>
      </c>
      <c r="D1012" s="463">
        <v>2</v>
      </c>
      <c r="E1012" s="236"/>
      <c r="F1012" s="40">
        <f t="shared" si="61"/>
        <v>0</v>
      </c>
    </row>
    <row r="1013" spans="1:6" s="139" customFormat="1" ht="12.75" x14ac:dyDescent="0.2">
      <c r="A1013" s="234" t="s">
        <v>2371</v>
      </c>
      <c r="B1013" s="235" t="s">
        <v>320</v>
      </c>
      <c r="C1013" s="80" t="s">
        <v>318</v>
      </c>
      <c r="D1013" s="463">
        <v>1</v>
      </c>
      <c r="E1013" s="236"/>
      <c r="F1013" s="40">
        <f t="shared" si="61"/>
        <v>0</v>
      </c>
    </row>
    <row r="1014" spans="1:6" s="139" customFormat="1" ht="12.75" x14ac:dyDescent="0.2">
      <c r="A1014" s="234" t="s">
        <v>2372</v>
      </c>
      <c r="B1014" s="235" t="s">
        <v>436</v>
      </c>
      <c r="C1014" s="80" t="s">
        <v>318</v>
      </c>
      <c r="D1014" s="463">
        <v>1</v>
      </c>
      <c r="E1014" s="236"/>
      <c r="F1014" s="40">
        <f t="shared" si="61"/>
        <v>0</v>
      </c>
    </row>
    <row r="1015" spans="1:6" s="139" customFormat="1" ht="12.75" x14ac:dyDescent="0.2">
      <c r="A1015" s="234" t="s">
        <v>2373</v>
      </c>
      <c r="B1015" s="235" t="s">
        <v>321</v>
      </c>
      <c r="C1015" s="80" t="s">
        <v>318</v>
      </c>
      <c r="D1015" s="463">
        <v>1</v>
      </c>
      <c r="E1015" s="236"/>
      <c r="F1015" s="40">
        <f t="shared" si="61"/>
        <v>0</v>
      </c>
    </row>
    <row r="1016" spans="1:6" s="139" customFormat="1" ht="12.75" x14ac:dyDescent="0.2">
      <c r="A1016" s="234" t="s">
        <v>2374</v>
      </c>
      <c r="B1016" s="235" t="s">
        <v>322</v>
      </c>
      <c r="C1016" s="80" t="s">
        <v>318</v>
      </c>
      <c r="D1016" s="463">
        <v>1</v>
      </c>
      <c r="E1016" s="236"/>
      <c r="F1016" s="40">
        <f t="shared" si="61"/>
        <v>0</v>
      </c>
    </row>
    <row r="1017" spans="1:6" s="139" customFormat="1" ht="12.75" x14ac:dyDescent="0.2">
      <c r="A1017" s="234" t="s">
        <v>2375</v>
      </c>
      <c r="B1017" s="235" t="s">
        <v>374</v>
      </c>
      <c r="C1017" s="80" t="s">
        <v>318</v>
      </c>
      <c r="D1017" s="463">
        <v>2</v>
      </c>
      <c r="E1017" s="236"/>
      <c r="F1017" s="40">
        <f t="shared" si="61"/>
        <v>0</v>
      </c>
    </row>
    <row r="1018" spans="1:6" s="139" customFormat="1" ht="12.75" x14ac:dyDescent="0.2">
      <c r="A1018" s="234" t="s">
        <v>2376</v>
      </c>
      <c r="B1018" s="235" t="s">
        <v>437</v>
      </c>
      <c r="C1018" s="80" t="s">
        <v>318</v>
      </c>
      <c r="D1018" s="463">
        <v>1</v>
      </c>
      <c r="E1018" s="236"/>
      <c r="F1018" s="40">
        <f t="shared" si="61"/>
        <v>0</v>
      </c>
    </row>
    <row r="1019" spans="1:6" s="139" customFormat="1" ht="12.75" x14ac:dyDescent="0.2">
      <c r="A1019" s="234" t="s">
        <v>2377</v>
      </c>
      <c r="B1019" s="235" t="s">
        <v>327</v>
      </c>
      <c r="C1019" s="80" t="s">
        <v>318</v>
      </c>
      <c r="D1019" s="463">
        <v>1</v>
      </c>
      <c r="E1019" s="236"/>
      <c r="F1019" s="40">
        <f t="shared" si="61"/>
        <v>0</v>
      </c>
    </row>
    <row r="1020" spans="1:6" s="139" customFormat="1" ht="12.75" x14ac:dyDescent="0.2">
      <c r="A1020" s="234" t="s">
        <v>2378</v>
      </c>
      <c r="B1020" s="235" t="s">
        <v>438</v>
      </c>
      <c r="C1020" s="80" t="s">
        <v>318</v>
      </c>
      <c r="D1020" s="463">
        <v>1</v>
      </c>
      <c r="E1020" s="236"/>
      <c r="F1020" s="40">
        <f t="shared" si="61"/>
        <v>0</v>
      </c>
    </row>
    <row r="1021" spans="1:6" s="139" customFormat="1" ht="94.5" customHeight="1" x14ac:dyDescent="0.2">
      <c r="A1021" s="234" t="s">
        <v>2379</v>
      </c>
      <c r="B1021" s="48" t="s">
        <v>323</v>
      </c>
      <c r="C1021" s="80" t="s">
        <v>318</v>
      </c>
      <c r="D1021" s="463">
        <v>1</v>
      </c>
      <c r="E1021" s="236"/>
      <c r="F1021" s="40">
        <f t="shared" si="61"/>
        <v>0</v>
      </c>
    </row>
    <row r="1022" spans="1:6" s="139" customFormat="1" ht="94.5" customHeight="1" x14ac:dyDescent="0.2">
      <c r="A1022" s="234" t="s">
        <v>2380</v>
      </c>
      <c r="B1022" s="238" t="s">
        <v>377</v>
      </c>
      <c r="C1022" s="80" t="s">
        <v>318</v>
      </c>
      <c r="D1022" s="463">
        <v>1</v>
      </c>
      <c r="E1022" s="236"/>
      <c r="F1022" s="40">
        <f t="shared" si="61"/>
        <v>0</v>
      </c>
    </row>
    <row r="1023" spans="1:6" s="139" customFormat="1" ht="12.75" x14ac:dyDescent="0.2">
      <c r="A1023" s="234" t="s">
        <v>2381</v>
      </c>
      <c r="B1023" s="235" t="s">
        <v>324</v>
      </c>
      <c r="C1023" s="80" t="s">
        <v>318</v>
      </c>
      <c r="D1023" s="463">
        <v>1</v>
      </c>
      <c r="E1023" s="236"/>
      <c r="F1023" s="40">
        <f t="shared" si="61"/>
        <v>0</v>
      </c>
    </row>
    <row r="1024" spans="1:6" s="139" customFormat="1" ht="12.75" x14ac:dyDescent="0.2">
      <c r="A1024" s="234" t="s">
        <v>2382</v>
      </c>
      <c r="B1024" s="235" t="s">
        <v>381</v>
      </c>
      <c r="C1024" s="80" t="s">
        <v>318</v>
      </c>
      <c r="D1024" s="463">
        <v>1</v>
      </c>
      <c r="E1024" s="236"/>
      <c r="F1024" s="40">
        <f t="shared" si="61"/>
        <v>0</v>
      </c>
    </row>
    <row r="1025" spans="1:9" s="29" customFormat="1" ht="15" customHeight="1" x14ac:dyDescent="0.2">
      <c r="A1025" s="234" t="s">
        <v>2383</v>
      </c>
      <c r="B1025" s="31" t="s">
        <v>380</v>
      </c>
      <c r="C1025" s="80" t="s">
        <v>318</v>
      </c>
      <c r="D1025" s="463">
        <v>1</v>
      </c>
      <c r="E1025" s="237"/>
      <c r="F1025" s="40">
        <f t="shared" si="61"/>
        <v>0</v>
      </c>
      <c r="G1025" s="139"/>
      <c r="H1025" s="139"/>
      <c r="I1025" s="139"/>
    </row>
    <row r="1026" spans="1:9" s="29" customFormat="1" ht="113.25" customHeight="1" x14ac:dyDescent="0.2">
      <c r="A1026" s="234" t="s">
        <v>2384</v>
      </c>
      <c r="B1026" s="30" t="s">
        <v>1441</v>
      </c>
      <c r="C1026" s="80" t="s">
        <v>318</v>
      </c>
      <c r="D1026" s="463">
        <v>1</v>
      </c>
      <c r="E1026" s="237"/>
      <c r="F1026" s="40">
        <f t="shared" si="61"/>
        <v>0</v>
      </c>
    </row>
    <row r="1027" spans="1:9" s="139" customFormat="1" ht="12.75" x14ac:dyDescent="0.2">
      <c r="A1027" s="239" t="s">
        <v>1537</v>
      </c>
      <c r="B1027" s="568" t="s">
        <v>2995</v>
      </c>
      <c r="C1027" s="569"/>
      <c r="D1027" s="569"/>
      <c r="E1027" s="570"/>
      <c r="F1027" s="470">
        <f>SUM(F1010:F1026)</f>
        <v>0</v>
      </c>
    </row>
    <row r="1028" spans="1:9" s="139" customFormat="1" ht="12.75" x14ac:dyDescent="0.2">
      <c r="A1028" s="249"/>
      <c r="B1028" s="250"/>
      <c r="C1028" s="537"/>
      <c r="D1028" s="524"/>
      <c r="E1028" s="252"/>
      <c r="F1028" s="253"/>
    </row>
    <row r="1029" spans="1:9" s="29" customFormat="1" ht="15" customHeight="1" x14ac:dyDescent="0.2">
      <c r="A1029" s="345" t="s">
        <v>1538</v>
      </c>
      <c r="B1029" s="567" t="s">
        <v>480</v>
      </c>
      <c r="C1029" s="567"/>
      <c r="D1029" s="567"/>
      <c r="E1029" s="567"/>
      <c r="F1029" s="567"/>
    </row>
    <row r="1030" spans="1:9" s="139" customFormat="1" ht="12.75" x14ac:dyDescent="0.2">
      <c r="A1030" s="234" t="s">
        <v>2385</v>
      </c>
      <c r="B1030" s="235" t="s">
        <v>469</v>
      </c>
      <c r="C1030" s="80" t="s">
        <v>318</v>
      </c>
      <c r="D1030" s="463">
        <v>3</v>
      </c>
      <c r="E1030" s="236"/>
      <c r="F1030" s="40">
        <f>+E1030*D1030</f>
        <v>0</v>
      </c>
    </row>
    <row r="1031" spans="1:9" s="139" customFormat="1" ht="12.75" x14ac:dyDescent="0.2">
      <c r="A1031" s="234" t="s">
        <v>2386</v>
      </c>
      <c r="B1031" s="235" t="s">
        <v>373</v>
      </c>
      <c r="C1031" s="80" t="s">
        <v>318</v>
      </c>
      <c r="D1031" s="463">
        <v>3</v>
      </c>
      <c r="E1031" s="236"/>
      <c r="F1031" s="40">
        <f t="shared" ref="F1031:F1039" si="62">+E1031*D1031</f>
        <v>0</v>
      </c>
    </row>
    <row r="1032" spans="1:9" s="139" customFormat="1" ht="12.75" x14ac:dyDescent="0.2">
      <c r="A1032" s="234" t="s">
        <v>2387</v>
      </c>
      <c r="B1032" s="235" t="s">
        <v>436</v>
      </c>
      <c r="C1032" s="80" t="s">
        <v>318</v>
      </c>
      <c r="D1032" s="463">
        <v>2</v>
      </c>
      <c r="E1032" s="236"/>
      <c r="F1032" s="40">
        <f t="shared" si="62"/>
        <v>0</v>
      </c>
    </row>
    <row r="1033" spans="1:9" s="139" customFormat="1" ht="12.75" x14ac:dyDescent="0.2">
      <c r="A1033" s="234" t="s">
        <v>2388</v>
      </c>
      <c r="B1033" s="235" t="s">
        <v>374</v>
      </c>
      <c r="C1033" s="80" t="s">
        <v>318</v>
      </c>
      <c r="D1033" s="463">
        <v>3</v>
      </c>
      <c r="E1033" s="236"/>
      <c r="F1033" s="40">
        <f t="shared" si="62"/>
        <v>0</v>
      </c>
    </row>
    <row r="1034" spans="1:9" s="139" customFormat="1" ht="12.75" x14ac:dyDescent="0.2">
      <c r="A1034" s="234" t="s">
        <v>2389</v>
      </c>
      <c r="B1034" s="235" t="s">
        <v>375</v>
      </c>
      <c r="C1034" s="80" t="s">
        <v>318</v>
      </c>
      <c r="D1034" s="463">
        <v>1</v>
      </c>
      <c r="E1034" s="236"/>
      <c r="F1034" s="40">
        <f t="shared" si="62"/>
        <v>0</v>
      </c>
    </row>
    <row r="1035" spans="1:9" s="139" customFormat="1" ht="12.75" x14ac:dyDescent="0.2">
      <c r="A1035" s="234" t="s">
        <v>2390</v>
      </c>
      <c r="B1035" s="235" t="s">
        <v>438</v>
      </c>
      <c r="C1035" s="80" t="s">
        <v>318</v>
      </c>
      <c r="D1035" s="463">
        <v>2</v>
      </c>
      <c r="E1035" s="236"/>
      <c r="F1035" s="40">
        <f t="shared" si="62"/>
        <v>0</v>
      </c>
    </row>
    <row r="1036" spans="1:9" s="139" customFormat="1" ht="94.5" customHeight="1" x14ac:dyDescent="0.2">
      <c r="A1036" s="234" t="s">
        <v>2391</v>
      </c>
      <c r="B1036" s="48" t="s">
        <v>377</v>
      </c>
      <c r="C1036" s="80" t="s">
        <v>318</v>
      </c>
      <c r="D1036" s="463">
        <v>2</v>
      </c>
      <c r="E1036" s="236"/>
      <c r="F1036" s="40">
        <f t="shared" si="62"/>
        <v>0</v>
      </c>
    </row>
    <row r="1037" spans="1:9" s="139" customFormat="1" ht="12.75" x14ac:dyDescent="0.2">
      <c r="A1037" s="234" t="s">
        <v>2392</v>
      </c>
      <c r="B1037" s="235" t="s">
        <v>381</v>
      </c>
      <c r="C1037" s="80" t="s">
        <v>318</v>
      </c>
      <c r="D1037" s="463">
        <v>2</v>
      </c>
      <c r="E1037" s="236"/>
      <c r="F1037" s="40">
        <f t="shared" si="62"/>
        <v>0</v>
      </c>
    </row>
    <row r="1038" spans="1:9" s="29" customFormat="1" ht="15" customHeight="1" x14ac:dyDescent="0.2">
      <c r="A1038" s="234" t="s">
        <v>2393</v>
      </c>
      <c r="B1038" s="31" t="s">
        <v>380</v>
      </c>
      <c r="C1038" s="80" t="s">
        <v>318</v>
      </c>
      <c r="D1038" s="463">
        <v>1</v>
      </c>
      <c r="E1038" s="237"/>
      <c r="F1038" s="40">
        <f t="shared" si="62"/>
        <v>0</v>
      </c>
      <c r="G1038" s="139"/>
      <c r="H1038" s="139"/>
      <c r="I1038" s="139"/>
    </row>
    <row r="1039" spans="1:9" s="29" customFormat="1" ht="113.25" customHeight="1" x14ac:dyDescent="0.2">
      <c r="A1039" s="234" t="s">
        <v>2394</v>
      </c>
      <c r="B1039" s="30" t="s">
        <v>1441</v>
      </c>
      <c r="C1039" s="80" t="s">
        <v>318</v>
      </c>
      <c r="D1039" s="463">
        <v>1</v>
      </c>
      <c r="E1039" s="237"/>
      <c r="F1039" s="40">
        <f t="shared" si="62"/>
        <v>0</v>
      </c>
    </row>
    <row r="1040" spans="1:9" s="139" customFormat="1" ht="12.75" x14ac:dyDescent="0.2">
      <c r="A1040" s="239" t="s">
        <v>1538</v>
      </c>
      <c r="B1040" s="568" t="s">
        <v>2996</v>
      </c>
      <c r="C1040" s="569"/>
      <c r="D1040" s="569"/>
      <c r="E1040" s="570"/>
      <c r="F1040" s="470">
        <f>SUM(F1030:F1039)</f>
        <v>0</v>
      </c>
    </row>
    <row r="1041" spans="1:9" s="139" customFormat="1" ht="12.75" x14ac:dyDescent="0.2">
      <c r="A1041" s="249"/>
      <c r="B1041" s="250"/>
      <c r="C1041" s="537"/>
      <c r="D1041" s="524"/>
      <c r="E1041" s="252"/>
      <c r="F1041" s="253"/>
    </row>
    <row r="1042" spans="1:9" s="29" customFormat="1" ht="15" customHeight="1" x14ac:dyDescent="0.2">
      <c r="A1042" s="345" t="s">
        <v>1539</v>
      </c>
      <c r="B1042" s="567" t="s">
        <v>483</v>
      </c>
      <c r="C1042" s="567"/>
      <c r="D1042" s="567"/>
      <c r="E1042" s="567"/>
      <c r="F1042" s="567"/>
    </row>
    <row r="1043" spans="1:9" s="139" customFormat="1" ht="12.75" x14ac:dyDescent="0.2">
      <c r="A1043" s="234" t="s">
        <v>2395</v>
      </c>
      <c r="B1043" s="235" t="s">
        <v>482</v>
      </c>
      <c r="C1043" s="80" t="s">
        <v>318</v>
      </c>
      <c r="D1043" s="463">
        <v>3</v>
      </c>
      <c r="E1043" s="236"/>
      <c r="F1043" s="40">
        <f>+E1043*D1043</f>
        <v>0</v>
      </c>
    </row>
    <row r="1044" spans="1:9" s="139" customFormat="1" ht="12.75" x14ac:dyDescent="0.2">
      <c r="A1044" s="234" t="s">
        <v>2396</v>
      </c>
      <c r="B1044" s="235" t="s">
        <v>373</v>
      </c>
      <c r="C1044" s="80" t="s">
        <v>318</v>
      </c>
      <c r="D1044" s="463">
        <v>3</v>
      </c>
      <c r="E1044" s="236"/>
      <c r="F1044" s="40">
        <f t="shared" ref="F1044:F1055" si="63">+E1044*D1044</f>
        <v>0</v>
      </c>
    </row>
    <row r="1045" spans="1:9" s="139" customFormat="1" ht="12.75" x14ac:dyDescent="0.2">
      <c r="A1045" s="234" t="s">
        <v>2397</v>
      </c>
      <c r="B1045" s="235" t="s">
        <v>436</v>
      </c>
      <c r="C1045" s="80" t="s">
        <v>318</v>
      </c>
      <c r="D1045" s="463">
        <v>5</v>
      </c>
      <c r="E1045" s="236"/>
      <c r="F1045" s="40">
        <f t="shared" si="63"/>
        <v>0</v>
      </c>
    </row>
    <row r="1046" spans="1:9" s="139" customFormat="1" ht="12.75" x14ac:dyDescent="0.2">
      <c r="A1046" s="234" t="s">
        <v>2398</v>
      </c>
      <c r="B1046" s="235" t="s">
        <v>374</v>
      </c>
      <c r="C1046" s="80" t="s">
        <v>318</v>
      </c>
      <c r="D1046" s="463">
        <v>3</v>
      </c>
      <c r="E1046" s="236"/>
      <c r="F1046" s="40">
        <f t="shared" si="63"/>
        <v>0</v>
      </c>
    </row>
    <row r="1047" spans="1:9" s="139" customFormat="1" ht="12.75" x14ac:dyDescent="0.2">
      <c r="A1047" s="234" t="s">
        <v>2399</v>
      </c>
      <c r="B1047" s="235" t="s">
        <v>375</v>
      </c>
      <c r="C1047" s="80" t="s">
        <v>318</v>
      </c>
      <c r="D1047" s="463">
        <v>3</v>
      </c>
      <c r="E1047" s="236"/>
      <c r="F1047" s="40">
        <f t="shared" si="63"/>
        <v>0</v>
      </c>
    </row>
    <row r="1048" spans="1:9" s="139" customFormat="1" ht="12.75" x14ac:dyDescent="0.2">
      <c r="A1048" s="234" t="s">
        <v>2400</v>
      </c>
      <c r="B1048" s="235" t="s">
        <v>1452</v>
      </c>
      <c r="C1048" s="80" t="s">
        <v>318</v>
      </c>
      <c r="D1048" s="463">
        <v>2</v>
      </c>
      <c r="E1048" s="236"/>
      <c r="F1048" s="40">
        <f t="shared" si="63"/>
        <v>0</v>
      </c>
    </row>
    <row r="1049" spans="1:9" s="139" customFormat="1" ht="12.75" x14ac:dyDescent="0.2">
      <c r="A1049" s="234" t="s">
        <v>2401</v>
      </c>
      <c r="B1049" s="235" t="s">
        <v>438</v>
      </c>
      <c r="C1049" s="80" t="s">
        <v>318</v>
      </c>
      <c r="D1049" s="463">
        <v>3</v>
      </c>
      <c r="E1049" s="236"/>
      <c r="F1049" s="40">
        <f t="shared" si="63"/>
        <v>0</v>
      </c>
    </row>
    <row r="1050" spans="1:9" s="139" customFormat="1" ht="81.75" customHeight="1" x14ac:dyDescent="0.2">
      <c r="A1050" s="234" t="s">
        <v>2402</v>
      </c>
      <c r="B1050" s="48" t="s">
        <v>377</v>
      </c>
      <c r="C1050" s="80" t="s">
        <v>318</v>
      </c>
      <c r="D1050" s="463">
        <v>3</v>
      </c>
      <c r="E1050" s="236"/>
      <c r="F1050" s="40">
        <f t="shared" si="63"/>
        <v>0</v>
      </c>
    </row>
    <row r="1051" spans="1:9" s="139" customFormat="1" ht="409.5" customHeight="1" x14ac:dyDescent="0.2">
      <c r="A1051" s="234" t="s">
        <v>2403</v>
      </c>
      <c r="B1051" s="254" t="s">
        <v>1471</v>
      </c>
      <c r="C1051" s="80" t="s">
        <v>318</v>
      </c>
      <c r="D1051" s="463">
        <v>1</v>
      </c>
      <c r="E1051" s="236"/>
      <c r="F1051" s="40">
        <f t="shared" si="63"/>
        <v>0</v>
      </c>
    </row>
    <row r="1052" spans="1:9" s="139" customFormat="1" ht="219" customHeight="1" x14ac:dyDescent="0.2">
      <c r="A1052" s="234" t="s">
        <v>2404</v>
      </c>
      <c r="B1052" s="356" t="s">
        <v>1472</v>
      </c>
      <c r="C1052" s="80" t="s">
        <v>318</v>
      </c>
      <c r="D1052" s="463">
        <v>1</v>
      </c>
      <c r="E1052" s="236"/>
      <c r="F1052" s="40">
        <f t="shared" si="63"/>
        <v>0</v>
      </c>
    </row>
    <row r="1053" spans="1:9" s="139" customFormat="1" ht="12.75" x14ac:dyDescent="0.2">
      <c r="A1053" s="234" t="s">
        <v>2405</v>
      </c>
      <c r="B1053" s="235" t="s">
        <v>381</v>
      </c>
      <c r="C1053" s="80" t="s">
        <v>318</v>
      </c>
      <c r="D1053" s="463">
        <v>3</v>
      </c>
      <c r="E1053" s="236"/>
      <c r="F1053" s="40">
        <f t="shared" si="63"/>
        <v>0</v>
      </c>
    </row>
    <row r="1054" spans="1:9" s="29" customFormat="1" ht="15" customHeight="1" x14ac:dyDescent="0.2">
      <c r="A1054" s="234" t="s">
        <v>2406</v>
      </c>
      <c r="B1054" s="31" t="s">
        <v>380</v>
      </c>
      <c r="C1054" s="80" t="s">
        <v>318</v>
      </c>
      <c r="D1054" s="463">
        <v>1</v>
      </c>
      <c r="E1054" s="237"/>
      <c r="F1054" s="40">
        <f t="shared" si="63"/>
        <v>0</v>
      </c>
      <c r="G1054" s="139"/>
      <c r="H1054" s="139"/>
      <c r="I1054" s="139"/>
    </row>
    <row r="1055" spans="1:9" s="29" customFormat="1" ht="113.25" customHeight="1" x14ac:dyDescent="0.2">
      <c r="A1055" s="234" t="s">
        <v>2407</v>
      </c>
      <c r="B1055" s="30" t="s">
        <v>1441</v>
      </c>
      <c r="C1055" s="80" t="s">
        <v>318</v>
      </c>
      <c r="D1055" s="463">
        <v>1</v>
      </c>
      <c r="E1055" s="237"/>
      <c r="F1055" s="40">
        <f t="shared" si="63"/>
        <v>0</v>
      </c>
    </row>
    <row r="1056" spans="1:9" s="139" customFormat="1" ht="12.75" x14ac:dyDescent="0.2">
      <c r="A1056" s="239" t="s">
        <v>1539</v>
      </c>
      <c r="B1056" s="568" t="s">
        <v>2997</v>
      </c>
      <c r="C1056" s="569"/>
      <c r="D1056" s="569"/>
      <c r="E1056" s="570"/>
      <c r="F1056" s="470">
        <f>SUM(F1043:F1055)</f>
        <v>0</v>
      </c>
    </row>
    <row r="1057" spans="1:6" s="139" customFormat="1" ht="12.75" x14ac:dyDescent="0.2">
      <c r="A1057" s="249"/>
      <c r="B1057" s="250"/>
      <c r="C1057" s="537"/>
      <c r="D1057" s="524"/>
      <c r="E1057" s="252"/>
      <c r="F1057" s="253"/>
    </row>
    <row r="1058" spans="1:6" s="29" customFormat="1" ht="15" customHeight="1" x14ac:dyDescent="0.2">
      <c r="A1058" s="345" t="s">
        <v>1540</v>
      </c>
      <c r="B1058" s="567" t="s">
        <v>481</v>
      </c>
      <c r="C1058" s="567"/>
      <c r="D1058" s="567"/>
      <c r="E1058" s="567"/>
      <c r="F1058" s="567"/>
    </row>
    <row r="1059" spans="1:6" s="139" customFormat="1" ht="12.75" x14ac:dyDescent="0.2">
      <c r="A1059" s="234" t="s">
        <v>2408</v>
      </c>
      <c r="B1059" s="235" t="s">
        <v>469</v>
      </c>
      <c r="C1059" s="80" t="s">
        <v>318</v>
      </c>
      <c r="D1059" s="463">
        <v>2</v>
      </c>
      <c r="E1059" s="236"/>
      <c r="F1059" s="40">
        <f>+E1059*D1059</f>
        <v>0</v>
      </c>
    </row>
    <row r="1060" spans="1:6" s="139" customFormat="1" ht="12.75" x14ac:dyDescent="0.2">
      <c r="A1060" s="234" t="s">
        <v>2409</v>
      </c>
      <c r="B1060" s="235" t="s">
        <v>470</v>
      </c>
      <c r="C1060" s="80" t="s">
        <v>318</v>
      </c>
      <c r="D1060" s="463">
        <v>1</v>
      </c>
      <c r="E1060" s="236"/>
      <c r="F1060" s="40">
        <f t="shared" ref="F1060:F1075" si="64">+E1060*D1060</f>
        <v>0</v>
      </c>
    </row>
    <row r="1061" spans="1:6" s="139" customFormat="1" ht="12.75" x14ac:dyDescent="0.2">
      <c r="A1061" s="234" t="s">
        <v>2410</v>
      </c>
      <c r="B1061" s="235" t="s">
        <v>373</v>
      </c>
      <c r="C1061" s="80" t="s">
        <v>318</v>
      </c>
      <c r="D1061" s="463">
        <v>2</v>
      </c>
      <c r="E1061" s="236"/>
      <c r="F1061" s="40">
        <f t="shared" si="64"/>
        <v>0</v>
      </c>
    </row>
    <row r="1062" spans="1:6" s="139" customFormat="1" ht="12.75" x14ac:dyDescent="0.2">
      <c r="A1062" s="234" t="s">
        <v>2411</v>
      </c>
      <c r="B1062" s="235" t="s">
        <v>320</v>
      </c>
      <c r="C1062" s="80" t="s">
        <v>318</v>
      </c>
      <c r="D1062" s="463">
        <v>1</v>
      </c>
      <c r="E1062" s="236"/>
      <c r="F1062" s="40">
        <f t="shared" si="64"/>
        <v>0</v>
      </c>
    </row>
    <row r="1063" spans="1:6" s="139" customFormat="1" ht="12.75" x14ac:dyDescent="0.2">
      <c r="A1063" s="234" t="s">
        <v>2412</v>
      </c>
      <c r="B1063" s="235" t="s">
        <v>436</v>
      </c>
      <c r="C1063" s="80" t="s">
        <v>318</v>
      </c>
      <c r="D1063" s="463">
        <v>1</v>
      </c>
      <c r="E1063" s="236"/>
      <c r="F1063" s="40">
        <f t="shared" si="64"/>
        <v>0</v>
      </c>
    </row>
    <row r="1064" spans="1:6" s="139" customFormat="1" ht="12.75" x14ac:dyDescent="0.2">
      <c r="A1064" s="234" t="s">
        <v>2413</v>
      </c>
      <c r="B1064" s="235" t="s">
        <v>321</v>
      </c>
      <c r="C1064" s="80" t="s">
        <v>318</v>
      </c>
      <c r="D1064" s="463">
        <v>1</v>
      </c>
      <c r="E1064" s="236"/>
      <c r="F1064" s="40">
        <f t="shared" si="64"/>
        <v>0</v>
      </c>
    </row>
    <row r="1065" spans="1:6" s="139" customFormat="1" ht="12.75" x14ac:dyDescent="0.2">
      <c r="A1065" s="234" t="s">
        <v>2414</v>
      </c>
      <c r="B1065" s="235" t="s">
        <v>322</v>
      </c>
      <c r="C1065" s="80" t="s">
        <v>318</v>
      </c>
      <c r="D1065" s="463">
        <v>1</v>
      </c>
      <c r="E1065" s="236"/>
      <c r="F1065" s="40">
        <f t="shared" si="64"/>
        <v>0</v>
      </c>
    </row>
    <row r="1066" spans="1:6" s="139" customFormat="1" ht="12.75" x14ac:dyDescent="0.2">
      <c r="A1066" s="234" t="s">
        <v>2415</v>
      </c>
      <c r="B1066" s="235" t="s">
        <v>374</v>
      </c>
      <c r="C1066" s="80" t="s">
        <v>318</v>
      </c>
      <c r="D1066" s="463">
        <v>2</v>
      </c>
      <c r="E1066" s="236"/>
      <c r="F1066" s="40">
        <f t="shared" si="64"/>
        <v>0</v>
      </c>
    </row>
    <row r="1067" spans="1:6" s="139" customFormat="1" ht="12.75" x14ac:dyDescent="0.2">
      <c r="A1067" s="234" t="s">
        <v>2416</v>
      </c>
      <c r="B1067" s="235" t="s">
        <v>437</v>
      </c>
      <c r="C1067" s="80" t="s">
        <v>318</v>
      </c>
      <c r="D1067" s="463">
        <v>1</v>
      </c>
      <c r="E1067" s="236"/>
      <c r="F1067" s="40">
        <f t="shared" si="64"/>
        <v>0</v>
      </c>
    </row>
    <row r="1068" spans="1:6" s="139" customFormat="1" ht="12.75" x14ac:dyDescent="0.2">
      <c r="A1068" s="234" t="s">
        <v>2417</v>
      </c>
      <c r="B1068" s="235" t="s">
        <v>327</v>
      </c>
      <c r="C1068" s="80" t="s">
        <v>318</v>
      </c>
      <c r="D1068" s="463">
        <v>1</v>
      </c>
      <c r="E1068" s="236"/>
      <c r="F1068" s="40">
        <f t="shared" si="64"/>
        <v>0</v>
      </c>
    </row>
    <row r="1069" spans="1:6" s="139" customFormat="1" ht="12.75" x14ac:dyDescent="0.2">
      <c r="A1069" s="234" t="s">
        <v>2418</v>
      </c>
      <c r="B1069" s="235" t="s">
        <v>438</v>
      </c>
      <c r="C1069" s="80" t="s">
        <v>318</v>
      </c>
      <c r="D1069" s="463">
        <v>1</v>
      </c>
      <c r="E1069" s="236"/>
      <c r="F1069" s="40">
        <f t="shared" si="64"/>
        <v>0</v>
      </c>
    </row>
    <row r="1070" spans="1:6" s="139" customFormat="1" ht="94.5" customHeight="1" x14ac:dyDescent="0.2">
      <c r="A1070" s="234" t="s">
        <v>2419</v>
      </c>
      <c r="B1070" s="48" t="s">
        <v>323</v>
      </c>
      <c r="C1070" s="80" t="s">
        <v>318</v>
      </c>
      <c r="D1070" s="463">
        <v>1</v>
      </c>
      <c r="E1070" s="236"/>
      <c r="F1070" s="40">
        <f t="shared" si="64"/>
        <v>0</v>
      </c>
    </row>
    <row r="1071" spans="1:6" s="139" customFormat="1" ht="94.5" customHeight="1" x14ac:dyDescent="0.2">
      <c r="A1071" s="234" t="s">
        <v>2420</v>
      </c>
      <c r="B1071" s="238" t="s">
        <v>377</v>
      </c>
      <c r="C1071" s="80" t="s">
        <v>318</v>
      </c>
      <c r="D1071" s="463">
        <v>1</v>
      </c>
      <c r="E1071" s="236"/>
      <c r="F1071" s="40">
        <f t="shared" si="64"/>
        <v>0</v>
      </c>
    </row>
    <row r="1072" spans="1:6" s="139" customFormat="1" ht="12.75" x14ac:dyDescent="0.2">
      <c r="A1072" s="234" t="s">
        <v>2421</v>
      </c>
      <c r="B1072" s="235" t="s">
        <v>324</v>
      </c>
      <c r="C1072" s="80" t="s">
        <v>318</v>
      </c>
      <c r="D1072" s="463">
        <v>1</v>
      </c>
      <c r="E1072" s="236"/>
      <c r="F1072" s="40">
        <f t="shared" si="64"/>
        <v>0</v>
      </c>
    </row>
    <row r="1073" spans="1:9" s="139" customFormat="1" ht="12.75" x14ac:dyDescent="0.2">
      <c r="A1073" s="234" t="s">
        <v>2422</v>
      </c>
      <c r="B1073" s="235" t="s">
        <v>381</v>
      </c>
      <c r="C1073" s="80" t="s">
        <v>318</v>
      </c>
      <c r="D1073" s="463">
        <v>1</v>
      </c>
      <c r="E1073" s="236"/>
      <c r="F1073" s="40">
        <f t="shared" si="64"/>
        <v>0</v>
      </c>
    </row>
    <row r="1074" spans="1:9" s="29" customFormat="1" ht="15" customHeight="1" x14ac:dyDescent="0.2">
      <c r="A1074" s="234" t="s">
        <v>2423</v>
      </c>
      <c r="B1074" s="31" t="s">
        <v>380</v>
      </c>
      <c r="C1074" s="80" t="s">
        <v>318</v>
      </c>
      <c r="D1074" s="463">
        <v>1</v>
      </c>
      <c r="E1074" s="237"/>
      <c r="F1074" s="40">
        <f t="shared" si="64"/>
        <v>0</v>
      </c>
      <c r="G1074" s="139"/>
      <c r="H1074" s="139"/>
      <c r="I1074" s="139"/>
    </row>
    <row r="1075" spans="1:9" s="29" customFormat="1" ht="113.25" customHeight="1" x14ac:dyDescent="0.2">
      <c r="A1075" s="234" t="s">
        <v>2424</v>
      </c>
      <c r="B1075" s="30" t="s">
        <v>1441</v>
      </c>
      <c r="C1075" s="80" t="s">
        <v>318</v>
      </c>
      <c r="D1075" s="463">
        <v>1</v>
      </c>
      <c r="E1075" s="237"/>
      <c r="F1075" s="40">
        <f t="shared" si="64"/>
        <v>0</v>
      </c>
    </row>
    <row r="1076" spans="1:9" s="139" customFormat="1" ht="12.75" x14ac:dyDescent="0.2">
      <c r="A1076" s="239" t="s">
        <v>1540</v>
      </c>
      <c r="B1076" s="568" t="s">
        <v>2998</v>
      </c>
      <c r="C1076" s="569"/>
      <c r="D1076" s="569"/>
      <c r="E1076" s="570"/>
      <c r="F1076" s="470">
        <f>SUM(F1059:F1075)</f>
        <v>0</v>
      </c>
    </row>
    <row r="1077" spans="1:9" s="139" customFormat="1" ht="12.75" x14ac:dyDescent="0.2">
      <c r="A1077" s="249"/>
      <c r="B1077" s="250"/>
      <c r="C1077" s="537"/>
      <c r="D1077" s="524"/>
      <c r="E1077" s="252"/>
      <c r="F1077" s="253"/>
    </row>
    <row r="1078" spans="1:9" s="29" customFormat="1" ht="15" customHeight="1" x14ac:dyDescent="0.2">
      <c r="A1078" s="345" t="s">
        <v>1541</v>
      </c>
      <c r="B1078" s="567" t="s">
        <v>484</v>
      </c>
      <c r="C1078" s="567"/>
      <c r="D1078" s="567"/>
      <c r="E1078" s="567"/>
      <c r="F1078" s="567"/>
    </row>
    <row r="1079" spans="1:9" s="139" customFormat="1" ht="12.75" x14ac:dyDescent="0.2">
      <c r="A1079" s="234" t="s">
        <v>2425</v>
      </c>
      <c r="B1079" s="235" t="s">
        <v>469</v>
      </c>
      <c r="C1079" s="80" t="s">
        <v>318</v>
      </c>
      <c r="D1079" s="463">
        <v>2</v>
      </c>
      <c r="E1079" s="236"/>
      <c r="F1079" s="40">
        <f>+E1079*D1079</f>
        <v>0</v>
      </c>
    </row>
    <row r="1080" spans="1:9" s="139" customFormat="1" ht="12.75" x14ac:dyDescent="0.2">
      <c r="A1080" s="234" t="s">
        <v>2426</v>
      </c>
      <c r="B1080" s="235" t="s">
        <v>470</v>
      </c>
      <c r="C1080" s="80" t="s">
        <v>318</v>
      </c>
      <c r="D1080" s="463">
        <v>2</v>
      </c>
      <c r="E1080" s="236"/>
      <c r="F1080" s="40">
        <f t="shared" ref="F1080:F1095" si="65">+E1080*D1080</f>
        <v>0</v>
      </c>
    </row>
    <row r="1081" spans="1:9" s="139" customFormat="1" ht="12.75" x14ac:dyDescent="0.2">
      <c r="A1081" s="234" t="s">
        <v>2427</v>
      </c>
      <c r="B1081" s="235" t="s">
        <v>373</v>
      </c>
      <c r="C1081" s="80" t="s">
        <v>318</v>
      </c>
      <c r="D1081" s="463">
        <v>2</v>
      </c>
      <c r="E1081" s="236"/>
      <c r="F1081" s="40">
        <f t="shared" si="65"/>
        <v>0</v>
      </c>
    </row>
    <row r="1082" spans="1:9" s="139" customFormat="1" ht="12.75" x14ac:dyDescent="0.2">
      <c r="A1082" s="234" t="s">
        <v>2428</v>
      </c>
      <c r="B1082" s="235" t="s">
        <v>320</v>
      </c>
      <c r="C1082" s="80" t="s">
        <v>318</v>
      </c>
      <c r="D1082" s="463">
        <v>2</v>
      </c>
      <c r="E1082" s="236"/>
      <c r="F1082" s="40">
        <f t="shared" si="65"/>
        <v>0</v>
      </c>
    </row>
    <row r="1083" spans="1:9" s="139" customFormat="1" ht="12.75" x14ac:dyDescent="0.2">
      <c r="A1083" s="234" t="s">
        <v>2429</v>
      </c>
      <c r="B1083" s="235" t="s">
        <v>436</v>
      </c>
      <c r="C1083" s="80" t="s">
        <v>318</v>
      </c>
      <c r="D1083" s="463">
        <v>1</v>
      </c>
      <c r="E1083" s="236"/>
      <c r="F1083" s="40">
        <f t="shared" si="65"/>
        <v>0</v>
      </c>
    </row>
    <row r="1084" spans="1:9" s="139" customFormat="1" ht="12.75" x14ac:dyDescent="0.2">
      <c r="A1084" s="234" t="s">
        <v>2430</v>
      </c>
      <c r="B1084" s="235" t="s">
        <v>321</v>
      </c>
      <c r="C1084" s="80" t="s">
        <v>318</v>
      </c>
      <c r="D1084" s="463">
        <v>1</v>
      </c>
      <c r="E1084" s="236"/>
      <c r="F1084" s="40">
        <f t="shared" si="65"/>
        <v>0</v>
      </c>
    </row>
    <row r="1085" spans="1:9" s="139" customFormat="1" ht="12.75" x14ac:dyDescent="0.2">
      <c r="A1085" s="234" t="s">
        <v>2431</v>
      </c>
      <c r="B1085" s="235" t="s">
        <v>322</v>
      </c>
      <c r="C1085" s="80" t="s">
        <v>318</v>
      </c>
      <c r="D1085" s="463">
        <v>2</v>
      </c>
      <c r="E1085" s="236"/>
      <c r="F1085" s="40">
        <f t="shared" si="65"/>
        <v>0</v>
      </c>
    </row>
    <row r="1086" spans="1:9" s="139" customFormat="1" ht="12.75" x14ac:dyDescent="0.2">
      <c r="A1086" s="234" t="s">
        <v>2432</v>
      </c>
      <c r="B1086" s="235" t="s">
        <v>374</v>
      </c>
      <c r="C1086" s="80" t="s">
        <v>318</v>
      </c>
      <c r="D1086" s="463">
        <v>2</v>
      </c>
      <c r="E1086" s="236"/>
      <c r="F1086" s="40">
        <f t="shared" si="65"/>
        <v>0</v>
      </c>
    </row>
    <row r="1087" spans="1:9" s="139" customFormat="1" ht="12.75" x14ac:dyDescent="0.2">
      <c r="A1087" s="234" t="s">
        <v>2433</v>
      </c>
      <c r="B1087" s="235" t="s">
        <v>485</v>
      </c>
      <c r="C1087" s="80" t="s">
        <v>318</v>
      </c>
      <c r="D1087" s="463">
        <v>1</v>
      </c>
      <c r="E1087" s="236"/>
      <c r="F1087" s="40">
        <f t="shared" si="65"/>
        <v>0</v>
      </c>
    </row>
    <row r="1088" spans="1:9" s="139" customFormat="1" ht="12.75" x14ac:dyDescent="0.2">
      <c r="A1088" s="234" t="s">
        <v>2434</v>
      </c>
      <c r="B1088" s="235" t="s">
        <v>327</v>
      </c>
      <c r="C1088" s="80" t="s">
        <v>318</v>
      </c>
      <c r="D1088" s="463">
        <v>1</v>
      </c>
      <c r="E1088" s="236"/>
      <c r="F1088" s="40">
        <f t="shared" si="65"/>
        <v>0</v>
      </c>
    </row>
    <row r="1089" spans="1:9" s="139" customFormat="1" ht="12.75" x14ac:dyDescent="0.2">
      <c r="A1089" s="234" t="s">
        <v>2435</v>
      </c>
      <c r="B1089" s="235" t="s">
        <v>438</v>
      </c>
      <c r="C1089" s="80" t="s">
        <v>318</v>
      </c>
      <c r="D1089" s="463">
        <v>1</v>
      </c>
      <c r="E1089" s="236"/>
      <c r="F1089" s="40">
        <f t="shared" si="65"/>
        <v>0</v>
      </c>
    </row>
    <row r="1090" spans="1:9" s="139" customFormat="1" ht="94.5" customHeight="1" x14ac:dyDescent="0.2">
      <c r="A1090" s="234" t="s">
        <v>2436</v>
      </c>
      <c r="B1090" s="48" t="s">
        <v>323</v>
      </c>
      <c r="C1090" s="80" t="s">
        <v>318</v>
      </c>
      <c r="D1090" s="463">
        <v>1</v>
      </c>
      <c r="E1090" s="236"/>
      <c r="F1090" s="40">
        <f t="shared" si="65"/>
        <v>0</v>
      </c>
    </row>
    <row r="1091" spans="1:9" s="139" customFormat="1" ht="94.5" customHeight="1" x14ac:dyDescent="0.2">
      <c r="A1091" s="234" t="s">
        <v>2437</v>
      </c>
      <c r="B1091" s="238" t="s">
        <v>377</v>
      </c>
      <c r="C1091" s="80" t="s">
        <v>318</v>
      </c>
      <c r="D1091" s="463">
        <v>1</v>
      </c>
      <c r="E1091" s="236"/>
      <c r="F1091" s="40">
        <f t="shared" si="65"/>
        <v>0</v>
      </c>
    </row>
    <row r="1092" spans="1:9" s="139" customFormat="1" ht="12.75" x14ac:dyDescent="0.2">
      <c r="A1092" s="234" t="s">
        <v>2438</v>
      </c>
      <c r="B1092" s="235" t="s">
        <v>324</v>
      </c>
      <c r="C1092" s="80" t="s">
        <v>318</v>
      </c>
      <c r="D1092" s="463">
        <v>1</v>
      </c>
      <c r="E1092" s="236"/>
      <c r="F1092" s="40">
        <f t="shared" si="65"/>
        <v>0</v>
      </c>
    </row>
    <row r="1093" spans="1:9" s="139" customFormat="1" ht="12.75" x14ac:dyDescent="0.2">
      <c r="A1093" s="234" t="s">
        <v>2439</v>
      </c>
      <c r="B1093" s="235" t="s">
        <v>381</v>
      </c>
      <c r="C1093" s="80" t="s">
        <v>318</v>
      </c>
      <c r="D1093" s="463">
        <v>1</v>
      </c>
      <c r="E1093" s="236"/>
      <c r="F1093" s="40">
        <f t="shared" si="65"/>
        <v>0</v>
      </c>
    </row>
    <row r="1094" spans="1:9" s="29" customFormat="1" ht="15" customHeight="1" x14ac:dyDescent="0.2">
      <c r="A1094" s="234" t="s">
        <v>2440</v>
      </c>
      <c r="B1094" s="31" t="s">
        <v>380</v>
      </c>
      <c r="C1094" s="80" t="s">
        <v>318</v>
      </c>
      <c r="D1094" s="463">
        <v>1</v>
      </c>
      <c r="E1094" s="237"/>
      <c r="F1094" s="40">
        <f t="shared" si="65"/>
        <v>0</v>
      </c>
      <c r="G1094" s="139"/>
      <c r="H1094" s="139"/>
      <c r="I1094" s="139"/>
    </row>
    <row r="1095" spans="1:9" s="29" customFormat="1" ht="113.25" customHeight="1" x14ac:dyDescent="0.2">
      <c r="A1095" s="234" t="s">
        <v>2441</v>
      </c>
      <c r="B1095" s="30" t="s">
        <v>1441</v>
      </c>
      <c r="C1095" s="80" t="s">
        <v>318</v>
      </c>
      <c r="D1095" s="463">
        <v>1</v>
      </c>
      <c r="E1095" s="237"/>
      <c r="F1095" s="40">
        <f t="shared" si="65"/>
        <v>0</v>
      </c>
    </row>
    <row r="1096" spans="1:9" s="139" customFormat="1" ht="12.75" x14ac:dyDescent="0.2">
      <c r="A1096" s="239" t="s">
        <v>1541</v>
      </c>
      <c r="B1096" s="568" t="s">
        <v>2999</v>
      </c>
      <c r="C1096" s="569"/>
      <c r="D1096" s="569"/>
      <c r="E1096" s="570"/>
      <c r="F1096" s="470">
        <f>SUM(F1079:F1095)</f>
        <v>0</v>
      </c>
    </row>
    <row r="1097" spans="1:9" s="139" customFormat="1" ht="12.75" x14ac:dyDescent="0.2">
      <c r="A1097" s="249"/>
      <c r="B1097" s="250"/>
      <c r="C1097" s="537"/>
      <c r="D1097" s="524"/>
      <c r="E1097" s="252"/>
      <c r="F1097" s="253"/>
    </row>
    <row r="1098" spans="1:9" s="29" customFormat="1" ht="15" customHeight="1" x14ac:dyDescent="0.2">
      <c r="A1098" s="345" t="s">
        <v>1542</v>
      </c>
      <c r="B1098" s="567" t="s">
        <v>486</v>
      </c>
      <c r="C1098" s="567"/>
      <c r="D1098" s="567"/>
      <c r="E1098" s="567"/>
      <c r="F1098" s="567"/>
    </row>
    <row r="1099" spans="1:9" s="139" customFormat="1" ht="12.75" x14ac:dyDescent="0.2">
      <c r="A1099" s="234" t="s">
        <v>2442</v>
      </c>
      <c r="B1099" s="235" t="s">
        <v>3091</v>
      </c>
      <c r="C1099" s="80" t="s">
        <v>318</v>
      </c>
      <c r="D1099" s="463">
        <v>2</v>
      </c>
      <c r="E1099" s="236"/>
      <c r="F1099" s="40">
        <f>D1099*E1099</f>
        <v>0</v>
      </c>
    </row>
    <row r="1100" spans="1:9" s="29" customFormat="1" ht="15" customHeight="1" x14ac:dyDescent="0.2">
      <c r="A1100" s="234" t="s">
        <v>2443</v>
      </c>
      <c r="B1100" s="31" t="s">
        <v>380</v>
      </c>
      <c r="C1100" s="80" t="s">
        <v>318</v>
      </c>
      <c r="D1100" s="463">
        <v>1</v>
      </c>
      <c r="E1100" s="237"/>
      <c r="F1100" s="40">
        <f t="shared" ref="F1100:F1101" si="66">D1100*E1100</f>
        <v>0</v>
      </c>
      <c r="G1100" s="139"/>
      <c r="H1100" s="139"/>
      <c r="I1100" s="139"/>
    </row>
    <row r="1101" spans="1:9" s="29" customFormat="1" ht="113.25" customHeight="1" x14ac:dyDescent="0.2">
      <c r="A1101" s="234" t="s">
        <v>2444</v>
      </c>
      <c r="B1101" s="30" t="s">
        <v>1441</v>
      </c>
      <c r="C1101" s="80" t="s">
        <v>318</v>
      </c>
      <c r="D1101" s="463">
        <v>1</v>
      </c>
      <c r="E1101" s="237"/>
      <c r="F1101" s="40">
        <f t="shared" si="66"/>
        <v>0</v>
      </c>
    </row>
    <row r="1102" spans="1:9" s="139" customFormat="1" ht="12.75" x14ac:dyDescent="0.2">
      <c r="A1102" s="239" t="s">
        <v>1542</v>
      </c>
      <c r="B1102" s="568" t="s">
        <v>3000</v>
      </c>
      <c r="C1102" s="569"/>
      <c r="D1102" s="569"/>
      <c r="E1102" s="570"/>
      <c r="F1102" s="470">
        <f>SUM(F1099:F1101)</f>
        <v>0</v>
      </c>
    </row>
    <row r="1103" spans="1:9" s="139" customFormat="1" ht="12.75" x14ac:dyDescent="0.2">
      <c r="A1103" s="249"/>
      <c r="B1103" s="250"/>
      <c r="C1103" s="537"/>
      <c r="D1103" s="524"/>
      <c r="E1103" s="252"/>
      <c r="F1103" s="253"/>
    </row>
    <row r="1104" spans="1:9" s="29" customFormat="1" ht="15" customHeight="1" x14ac:dyDescent="0.2">
      <c r="A1104" s="345" t="s">
        <v>1543</v>
      </c>
      <c r="B1104" s="567" t="s">
        <v>488</v>
      </c>
      <c r="C1104" s="567"/>
      <c r="D1104" s="567"/>
      <c r="E1104" s="567"/>
      <c r="F1104" s="567"/>
    </row>
    <row r="1105" spans="1:9" s="29" customFormat="1" ht="15" customHeight="1" x14ac:dyDescent="0.2">
      <c r="A1105" s="248" t="s">
        <v>2445</v>
      </c>
      <c r="B1105" s="235" t="s">
        <v>489</v>
      </c>
      <c r="C1105" s="541" t="s">
        <v>318</v>
      </c>
      <c r="D1105" s="463">
        <v>1</v>
      </c>
      <c r="E1105" s="236"/>
      <c r="F1105" s="40">
        <f>+E1105*D1105</f>
        <v>0</v>
      </c>
    </row>
    <row r="1106" spans="1:9" s="139" customFormat="1" ht="12.75" x14ac:dyDescent="0.2">
      <c r="A1106" s="248" t="s">
        <v>2446</v>
      </c>
      <c r="B1106" s="235" t="s">
        <v>322</v>
      </c>
      <c r="C1106" s="80" t="s">
        <v>318</v>
      </c>
      <c r="D1106" s="463">
        <v>1</v>
      </c>
      <c r="E1106" s="236"/>
      <c r="F1106" s="40">
        <f t="shared" ref="F1106:F1113" si="67">+E1106*D1106</f>
        <v>0</v>
      </c>
    </row>
    <row r="1107" spans="1:9" s="139" customFormat="1" ht="12.75" x14ac:dyDescent="0.2">
      <c r="A1107" s="248" t="s">
        <v>2447</v>
      </c>
      <c r="B1107" s="235" t="s">
        <v>491</v>
      </c>
      <c r="C1107" s="80" t="s">
        <v>318</v>
      </c>
      <c r="D1107" s="463">
        <v>1</v>
      </c>
      <c r="E1107" s="236"/>
      <c r="F1107" s="40">
        <f t="shared" si="67"/>
        <v>0</v>
      </c>
    </row>
    <row r="1108" spans="1:9" s="139" customFormat="1" ht="12.75" x14ac:dyDescent="0.2">
      <c r="A1108" s="248" t="s">
        <v>2448</v>
      </c>
      <c r="B1108" s="235" t="s">
        <v>427</v>
      </c>
      <c r="C1108" s="80" t="s">
        <v>318</v>
      </c>
      <c r="D1108" s="463">
        <v>1</v>
      </c>
      <c r="E1108" s="236"/>
      <c r="F1108" s="40">
        <f t="shared" si="67"/>
        <v>0</v>
      </c>
    </row>
    <row r="1109" spans="1:9" s="139" customFormat="1" ht="12.75" x14ac:dyDescent="0.2">
      <c r="A1109" s="248" t="s">
        <v>2449</v>
      </c>
      <c r="B1109" s="235" t="s">
        <v>494</v>
      </c>
      <c r="C1109" s="80" t="s">
        <v>318</v>
      </c>
      <c r="D1109" s="463">
        <v>1</v>
      </c>
      <c r="E1109" s="236"/>
      <c r="F1109" s="40">
        <f t="shared" si="67"/>
        <v>0</v>
      </c>
    </row>
    <row r="1110" spans="1:9" s="139" customFormat="1" ht="94.5" customHeight="1" x14ac:dyDescent="0.2">
      <c r="A1110" s="248" t="s">
        <v>2450</v>
      </c>
      <c r="B1110" s="238" t="s">
        <v>323</v>
      </c>
      <c r="C1110" s="80" t="s">
        <v>318</v>
      </c>
      <c r="D1110" s="463">
        <v>1</v>
      </c>
      <c r="E1110" s="236"/>
      <c r="F1110" s="40">
        <f t="shared" si="67"/>
        <v>0</v>
      </c>
    </row>
    <row r="1111" spans="1:9" s="139" customFormat="1" ht="12.75" x14ac:dyDescent="0.2">
      <c r="A1111" s="248" t="s">
        <v>2451</v>
      </c>
      <c r="B1111" s="235" t="s">
        <v>490</v>
      </c>
      <c r="C1111" s="80" t="s">
        <v>318</v>
      </c>
      <c r="D1111" s="463">
        <v>1</v>
      </c>
      <c r="E1111" s="236"/>
      <c r="F1111" s="40">
        <f t="shared" si="67"/>
        <v>0</v>
      </c>
    </row>
    <row r="1112" spans="1:9" s="29" customFormat="1" ht="15" customHeight="1" x14ac:dyDescent="0.2">
      <c r="A1112" s="248" t="s">
        <v>2452</v>
      </c>
      <c r="B1112" s="31" t="s">
        <v>325</v>
      </c>
      <c r="C1112" s="80" t="s">
        <v>318</v>
      </c>
      <c r="D1112" s="463">
        <v>1</v>
      </c>
      <c r="E1112" s="237"/>
      <c r="F1112" s="40">
        <f t="shared" si="67"/>
        <v>0</v>
      </c>
      <c r="G1112" s="139"/>
      <c r="H1112" s="139"/>
      <c r="I1112" s="139"/>
    </row>
    <row r="1113" spans="1:9" s="29" customFormat="1" ht="113.25" customHeight="1" x14ac:dyDescent="0.2">
      <c r="A1113" s="248" t="s">
        <v>2453</v>
      </c>
      <c r="B1113" s="30" t="s">
        <v>1441</v>
      </c>
      <c r="C1113" s="80" t="s">
        <v>318</v>
      </c>
      <c r="D1113" s="463">
        <v>1</v>
      </c>
      <c r="E1113" s="237"/>
      <c r="F1113" s="40">
        <f t="shared" si="67"/>
        <v>0</v>
      </c>
    </row>
    <row r="1114" spans="1:9" s="139" customFormat="1" ht="12.75" x14ac:dyDescent="0.2">
      <c r="A1114" s="239" t="s">
        <v>1543</v>
      </c>
      <c r="B1114" s="568" t="s">
        <v>3001</v>
      </c>
      <c r="C1114" s="569"/>
      <c r="D1114" s="569"/>
      <c r="E1114" s="570"/>
      <c r="F1114" s="470">
        <f>SUM(F1105:F1113)</f>
        <v>0</v>
      </c>
    </row>
    <row r="1115" spans="1:9" s="139" customFormat="1" ht="12.75" x14ac:dyDescent="0.2">
      <c r="A1115" s="249"/>
      <c r="B1115" s="250"/>
      <c r="C1115" s="537"/>
      <c r="D1115" s="524"/>
      <c r="E1115" s="252"/>
      <c r="F1115" s="253"/>
    </row>
    <row r="1116" spans="1:9" s="29" customFormat="1" ht="15" customHeight="1" x14ac:dyDescent="0.2">
      <c r="A1116" s="345" t="s">
        <v>1544</v>
      </c>
      <c r="B1116" s="567" t="s">
        <v>487</v>
      </c>
      <c r="C1116" s="567"/>
      <c r="D1116" s="567"/>
      <c r="E1116" s="567"/>
      <c r="F1116" s="567"/>
    </row>
    <row r="1117" spans="1:9" s="139" customFormat="1" ht="12.75" x14ac:dyDescent="0.2">
      <c r="A1117" s="234" t="s">
        <v>2454</v>
      </c>
      <c r="B1117" s="235" t="s">
        <v>3092</v>
      </c>
      <c r="C1117" s="80" t="s">
        <v>318</v>
      </c>
      <c r="D1117" s="463">
        <v>2</v>
      </c>
      <c r="E1117" s="236"/>
      <c r="F1117" s="40">
        <f>+E1117*D1117</f>
        <v>0</v>
      </c>
    </row>
    <row r="1118" spans="1:9" s="29" customFormat="1" ht="15" customHeight="1" x14ac:dyDescent="0.2">
      <c r="A1118" s="234" t="s">
        <v>2455</v>
      </c>
      <c r="B1118" s="31" t="s">
        <v>325</v>
      </c>
      <c r="C1118" s="80" t="s">
        <v>318</v>
      </c>
      <c r="D1118" s="463">
        <v>1</v>
      </c>
      <c r="E1118" s="237"/>
      <c r="F1118" s="40">
        <f t="shared" ref="F1118:F1119" si="68">+E1118*D1118</f>
        <v>0</v>
      </c>
      <c r="G1118" s="139"/>
      <c r="H1118" s="139"/>
      <c r="I1118" s="139"/>
    </row>
    <row r="1119" spans="1:9" s="29" customFormat="1" ht="113.25" customHeight="1" x14ac:dyDescent="0.2">
      <c r="A1119" s="234" t="s">
        <v>2456</v>
      </c>
      <c r="B1119" s="30" t="s">
        <v>1441</v>
      </c>
      <c r="C1119" s="80" t="s">
        <v>318</v>
      </c>
      <c r="D1119" s="463">
        <v>1</v>
      </c>
      <c r="E1119" s="237"/>
      <c r="F1119" s="40">
        <f t="shared" si="68"/>
        <v>0</v>
      </c>
    </row>
    <row r="1120" spans="1:9" s="139" customFormat="1" ht="12.75" x14ac:dyDescent="0.2">
      <c r="A1120" s="239" t="s">
        <v>1544</v>
      </c>
      <c r="B1120" s="568" t="s">
        <v>3002</v>
      </c>
      <c r="C1120" s="569"/>
      <c r="D1120" s="569"/>
      <c r="E1120" s="570"/>
      <c r="F1120" s="470">
        <f>SUM(F1117:F1119)</f>
        <v>0</v>
      </c>
    </row>
    <row r="1121" spans="1:9" s="139" customFormat="1" ht="12.75" x14ac:dyDescent="0.2">
      <c r="A1121" s="249"/>
      <c r="B1121" s="250"/>
      <c r="C1121" s="537"/>
      <c r="D1121" s="524"/>
      <c r="E1121" s="252"/>
      <c r="F1121" s="253"/>
    </row>
    <row r="1122" spans="1:9" s="29" customFormat="1" ht="15" customHeight="1" x14ac:dyDescent="0.2">
      <c r="A1122" s="345" t="s">
        <v>1545</v>
      </c>
      <c r="B1122" s="567" t="s">
        <v>492</v>
      </c>
      <c r="C1122" s="567"/>
      <c r="D1122" s="567"/>
      <c r="E1122" s="567"/>
      <c r="F1122" s="567"/>
    </row>
    <row r="1123" spans="1:9" s="29" customFormat="1" ht="15" customHeight="1" x14ac:dyDescent="0.2">
      <c r="A1123" s="248" t="s">
        <v>2457</v>
      </c>
      <c r="B1123" s="235" t="s">
        <v>493</v>
      </c>
      <c r="C1123" s="541" t="s">
        <v>318</v>
      </c>
      <c r="D1123" s="463">
        <v>1</v>
      </c>
      <c r="E1123" s="237"/>
      <c r="F1123" s="40">
        <f>+E1123*D1123</f>
        <v>0</v>
      </c>
    </row>
    <row r="1124" spans="1:9" s="139" customFormat="1" ht="12.75" x14ac:dyDescent="0.2">
      <c r="A1124" s="248" t="s">
        <v>2458</v>
      </c>
      <c r="B1124" s="235" t="s">
        <v>322</v>
      </c>
      <c r="C1124" s="80" t="s">
        <v>318</v>
      </c>
      <c r="D1124" s="463">
        <v>1</v>
      </c>
      <c r="E1124" s="237"/>
      <c r="F1124" s="40">
        <f t="shared" ref="F1124:F1131" si="69">+E1124*D1124</f>
        <v>0</v>
      </c>
    </row>
    <row r="1125" spans="1:9" s="139" customFormat="1" ht="12.75" x14ac:dyDescent="0.2">
      <c r="A1125" s="248" t="s">
        <v>2459</v>
      </c>
      <c r="B1125" s="235" t="s">
        <v>491</v>
      </c>
      <c r="C1125" s="80" t="s">
        <v>318</v>
      </c>
      <c r="D1125" s="463">
        <v>1</v>
      </c>
      <c r="E1125" s="237"/>
      <c r="F1125" s="40">
        <f t="shared" si="69"/>
        <v>0</v>
      </c>
    </row>
    <row r="1126" spans="1:9" s="139" customFormat="1" ht="12.75" x14ac:dyDescent="0.2">
      <c r="A1126" s="248" t="s">
        <v>2460</v>
      </c>
      <c r="B1126" s="235" t="s">
        <v>427</v>
      </c>
      <c r="C1126" s="80" t="s">
        <v>318</v>
      </c>
      <c r="D1126" s="463">
        <v>1</v>
      </c>
      <c r="E1126" s="237"/>
      <c r="F1126" s="40">
        <f t="shared" si="69"/>
        <v>0</v>
      </c>
    </row>
    <row r="1127" spans="1:9" s="139" customFormat="1" ht="12.75" x14ac:dyDescent="0.2">
      <c r="A1127" s="248" t="s">
        <v>2461</v>
      </c>
      <c r="B1127" s="235" t="s">
        <v>494</v>
      </c>
      <c r="C1127" s="80" t="s">
        <v>318</v>
      </c>
      <c r="D1127" s="463">
        <v>1</v>
      </c>
      <c r="E1127" s="237"/>
      <c r="F1127" s="40">
        <f t="shared" si="69"/>
        <v>0</v>
      </c>
    </row>
    <row r="1128" spans="1:9" s="139" customFormat="1" ht="94.5" customHeight="1" x14ac:dyDescent="0.2">
      <c r="A1128" s="248" t="s">
        <v>2462</v>
      </c>
      <c r="B1128" s="238" t="s">
        <v>323</v>
      </c>
      <c r="C1128" s="80" t="s">
        <v>318</v>
      </c>
      <c r="D1128" s="463">
        <v>1</v>
      </c>
      <c r="E1128" s="236"/>
      <c r="F1128" s="40">
        <f t="shared" si="69"/>
        <v>0</v>
      </c>
    </row>
    <row r="1129" spans="1:9" s="139" customFormat="1" ht="12.75" x14ac:dyDescent="0.2">
      <c r="A1129" s="248" t="s">
        <v>2463</v>
      </c>
      <c r="B1129" s="235" t="s">
        <v>490</v>
      </c>
      <c r="C1129" s="80" t="s">
        <v>318</v>
      </c>
      <c r="D1129" s="463">
        <v>1</v>
      </c>
      <c r="E1129" s="236"/>
      <c r="F1129" s="40">
        <f t="shared" si="69"/>
        <v>0</v>
      </c>
    </row>
    <row r="1130" spans="1:9" s="29" customFormat="1" ht="15" customHeight="1" x14ac:dyDescent="0.2">
      <c r="A1130" s="248" t="s">
        <v>2464</v>
      </c>
      <c r="B1130" s="31" t="s">
        <v>325</v>
      </c>
      <c r="C1130" s="80" t="s">
        <v>318</v>
      </c>
      <c r="D1130" s="463">
        <v>1</v>
      </c>
      <c r="E1130" s="237"/>
      <c r="F1130" s="40">
        <f t="shared" si="69"/>
        <v>0</v>
      </c>
      <c r="G1130" s="139"/>
      <c r="H1130" s="139"/>
      <c r="I1130" s="139"/>
    </row>
    <row r="1131" spans="1:9" s="29" customFormat="1" ht="113.25" customHeight="1" x14ac:dyDescent="0.2">
      <c r="A1131" s="248" t="s">
        <v>2465</v>
      </c>
      <c r="B1131" s="30" t="s">
        <v>1441</v>
      </c>
      <c r="C1131" s="80" t="s">
        <v>318</v>
      </c>
      <c r="D1131" s="463">
        <v>1</v>
      </c>
      <c r="E1131" s="237"/>
      <c r="F1131" s="40">
        <f t="shared" si="69"/>
        <v>0</v>
      </c>
    </row>
    <row r="1132" spans="1:9" s="139" customFormat="1" ht="12.75" x14ac:dyDescent="0.2">
      <c r="A1132" s="239" t="s">
        <v>1545</v>
      </c>
      <c r="B1132" s="568" t="s">
        <v>3003</v>
      </c>
      <c r="C1132" s="569"/>
      <c r="D1132" s="569"/>
      <c r="E1132" s="570"/>
      <c r="F1132" s="470">
        <f>SUM(F1123:F1131)</f>
        <v>0</v>
      </c>
    </row>
    <row r="1133" spans="1:9" s="139" customFormat="1" ht="12.75" x14ac:dyDescent="0.2">
      <c r="A1133" s="249"/>
      <c r="B1133" s="250"/>
      <c r="C1133" s="537"/>
      <c r="D1133" s="524"/>
      <c r="E1133" s="252"/>
      <c r="F1133" s="253"/>
    </row>
    <row r="1134" spans="1:9" s="29" customFormat="1" ht="15" customHeight="1" x14ac:dyDescent="0.2">
      <c r="A1134" s="345" t="s">
        <v>1546</v>
      </c>
      <c r="B1134" s="567" t="s">
        <v>495</v>
      </c>
      <c r="C1134" s="567"/>
      <c r="D1134" s="567"/>
      <c r="E1134" s="567"/>
      <c r="F1134" s="567"/>
    </row>
    <row r="1135" spans="1:9" s="139" customFormat="1" ht="12.75" x14ac:dyDescent="0.2">
      <c r="A1135" s="234" t="s">
        <v>2466</v>
      </c>
      <c r="B1135" s="235" t="s">
        <v>469</v>
      </c>
      <c r="C1135" s="80" t="s">
        <v>318</v>
      </c>
      <c r="D1135" s="463">
        <v>2</v>
      </c>
      <c r="E1135" s="236"/>
      <c r="F1135" s="40">
        <f>+E1135*D1135</f>
        <v>0</v>
      </c>
    </row>
    <row r="1136" spans="1:9" s="139" customFormat="1" ht="12.75" x14ac:dyDescent="0.2">
      <c r="A1136" s="234" t="s">
        <v>2467</v>
      </c>
      <c r="B1136" s="235" t="s">
        <v>383</v>
      </c>
      <c r="C1136" s="80" t="s">
        <v>318</v>
      </c>
      <c r="D1136" s="463">
        <v>1</v>
      </c>
      <c r="E1136" s="236"/>
      <c r="F1136" s="40">
        <f t="shared" ref="F1136:F1147" si="70">+E1136*D1136</f>
        <v>0</v>
      </c>
    </row>
    <row r="1137" spans="1:9" s="139" customFormat="1" ht="12.75" x14ac:dyDescent="0.2">
      <c r="A1137" s="234" t="s">
        <v>2468</v>
      </c>
      <c r="B1137" s="235" t="s">
        <v>373</v>
      </c>
      <c r="C1137" s="80" t="s">
        <v>318</v>
      </c>
      <c r="D1137" s="463">
        <v>2</v>
      </c>
      <c r="E1137" s="236"/>
      <c r="F1137" s="40">
        <f t="shared" si="70"/>
        <v>0</v>
      </c>
    </row>
    <row r="1138" spans="1:9" s="139" customFormat="1" ht="12.75" x14ac:dyDescent="0.2">
      <c r="A1138" s="234" t="s">
        <v>2469</v>
      </c>
      <c r="B1138" s="235" t="s">
        <v>496</v>
      </c>
      <c r="C1138" s="80" t="s">
        <v>318</v>
      </c>
      <c r="D1138" s="463">
        <v>1</v>
      </c>
      <c r="E1138" s="236"/>
      <c r="F1138" s="40">
        <f t="shared" si="70"/>
        <v>0</v>
      </c>
    </row>
    <row r="1139" spans="1:9" s="139" customFormat="1" ht="12.75" x14ac:dyDescent="0.2">
      <c r="A1139" s="234" t="s">
        <v>2470</v>
      </c>
      <c r="B1139" s="235" t="s">
        <v>436</v>
      </c>
      <c r="C1139" s="80" t="s">
        <v>318</v>
      </c>
      <c r="D1139" s="463">
        <v>2</v>
      </c>
      <c r="E1139" s="236"/>
      <c r="F1139" s="40">
        <f t="shared" si="70"/>
        <v>0</v>
      </c>
    </row>
    <row r="1140" spans="1:9" s="139" customFormat="1" ht="12.75" x14ac:dyDescent="0.2">
      <c r="A1140" s="234" t="s">
        <v>2471</v>
      </c>
      <c r="B1140" s="235" t="s">
        <v>497</v>
      </c>
      <c r="C1140" s="80" t="s">
        <v>318</v>
      </c>
      <c r="D1140" s="463">
        <v>1</v>
      </c>
      <c r="E1140" s="236"/>
      <c r="F1140" s="40">
        <f t="shared" si="70"/>
        <v>0</v>
      </c>
    </row>
    <row r="1141" spans="1:9" s="139" customFormat="1" ht="12.75" x14ac:dyDescent="0.2">
      <c r="A1141" s="234" t="s">
        <v>2472</v>
      </c>
      <c r="B1141" s="235" t="s">
        <v>374</v>
      </c>
      <c r="C1141" s="80" t="s">
        <v>318</v>
      </c>
      <c r="D1141" s="463">
        <v>2</v>
      </c>
      <c r="E1141" s="236"/>
      <c r="F1141" s="40">
        <f t="shared" si="70"/>
        <v>0</v>
      </c>
    </row>
    <row r="1142" spans="1:9" s="139" customFormat="1" ht="12.75" x14ac:dyDescent="0.2">
      <c r="A1142" s="234" t="s">
        <v>2473</v>
      </c>
      <c r="B1142" s="235" t="s">
        <v>498</v>
      </c>
      <c r="C1142" s="80" t="s">
        <v>318</v>
      </c>
      <c r="D1142" s="463">
        <v>1</v>
      </c>
      <c r="E1142" s="236"/>
      <c r="F1142" s="40">
        <f t="shared" si="70"/>
        <v>0</v>
      </c>
    </row>
    <row r="1143" spans="1:9" s="139" customFormat="1" ht="12.75" x14ac:dyDescent="0.2">
      <c r="A1143" s="234" t="s">
        <v>2474</v>
      </c>
      <c r="B1143" s="235" t="s">
        <v>438</v>
      </c>
      <c r="C1143" s="80" t="s">
        <v>318</v>
      </c>
      <c r="D1143" s="463">
        <v>2</v>
      </c>
      <c r="E1143" s="236"/>
      <c r="F1143" s="40">
        <f t="shared" si="70"/>
        <v>0</v>
      </c>
    </row>
    <row r="1144" spans="1:9" s="139" customFormat="1" ht="94.5" customHeight="1" x14ac:dyDescent="0.2">
      <c r="A1144" s="234" t="s">
        <v>2475</v>
      </c>
      <c r="B1144" s="238" t="s">
        <v>377</v>
      </c>
      <c r="C1144" s="80" t="s">
        <v>318</v>
      </c>
      <c r="D1144" s="463">
        <v>2</v>
      </c>
      <c r="E1144" s="236"/>
      <c r="F1144" s="40">
        <f t="shared" si="70"/>
        <v>0</v>
      </c>
    </row>
    <row r="1145" spans="1:9" s="139" customFormat="1" ht="12.75" x14ac:dyDescent="0.2">
      <c r="A1145" s="234" t="s">
        <v>2476</v>
      </c>
      <c r="B1145" s="235" t="s">
        <v>381</v>
      </c>
      <c r="C1145" s="80" t="s">
        <v>318</v>
      </c>
      <c r="D1145" s="463">
        <v>2</v>
      </c>
      <c r="E1145" s="236"/>
      <c r="F1145" s="40">
        <f t="shared" si="70"/>
        <v>0</v>
      </c>
    </row>
    <row r="1146" spans="1:9" s="29" customFormat="1" ht="15" customHeight="1" x14ac:dyDescent="0.2">
      <c r="A1146" s="234" t="s">
        <v>2477</v>
      </c>
      <c r="B1146" s="31" t="s">
        <v>380</v>
      </c>
      <c r="C1146" s="80" t="s">
        <v>318</v>
      </c>
      <c r="D1146" s="463">
        <v>1</v>
      </c>
      <c r="E1146" s="237"/>
      <c r="F1146" s="40">
        <f t="shared" si="70"/>
        <v>0</v>
      </c>
      <c r="G1146" s="139"/>
      <c r="H1146" s="139"/>
      <c r="I1146" s="139"/>
    </row>
    <row r="1147" spans="1:9" s="29" customFormat="1" ht="113.25" customHeight="1" x14ac:dyDescent="0.2">
      <c r="A1147" s="234" t="s">
        <v>2478</v>
      </c>
      <c r="B1147" s="30" t="s">
        <v>1441</v>
      </c>
      <c r="C1147" s="80" t="s">
        <v>318</v>
      </c>
      <c r="D1147" s="463">
        <v>1</v>
      </c>
      <c r="E1147" s="237"/>
      <c r="F1147" s="40">
        <f t="shared" si="70"/>
        <v>0</v>
      </c>
    </row>
    <row r="1148" spans="1:9" s="139" customFormat="1" ht="12.75" x14ac:dyDescent="0.2">
      <c r="A1148" s="239" t="s">
        <v>1546</v>
      </c>
      <c r="B1148" s="568" t="s">
        <v>3004</v>
      </c>
      <c r="C1148" s="569"/>
      <c r="D1148" s="569"/>
      <c r="E1148" s="570"/>
      <c r="F1148" s="470">
        <f>SUM(F1135:F1147)</f>
        <v>0</v>
      </c>
    </row>
    <row r="1149" spans="1:9" s="29" customFormat="1" ht="12.75" x14ac:dyDescent="0.2">
      <c r="A1149" s="242"/>
      <c r="B1149" s="255"/>
      <c r="C1149" s="542"/>
      <c r="D1149" s="526"/>
      <c r="E1149" s="256"/>
      <c r="F1149" s="469"/>
    </row>
    <row r="1150" spans="1:9" s="29" customFormat="1" ht="15" customHeight="1" x14ac:dyDescent="0.2">
      <c r="A1150" s="345" t="s">
        <v>1547</v>
      </c>
      <c r="B1150" s="567" t="s">
        <v>499</v>
      </c>
      <c r="C1150" s="567"/>
      <c r="D1150" s="567"/>
      <c r="E1150" s="567"/>
      <c r="F1150" s="567"/>
    </row>
    <row r="1151" spans="1:9" s="29" customFormat="1" ht="15" customHeight="1" x14ac:dyDescent="0.2">
      <c r="A1151" s="248" t="s">
        <v>2479</v>
      </c>
      <c r="B1151" s="235" t="s">
        <v>500</v>
      </c>
      <c r="C1151" s="541" t="s">
        <v>318</v>
      </c>
      <c r="D1151" s="463">
        <v>2</v>
      </c>
      <c r="E1151" s="237"/>
      <c r="F1151" s="40">
        <f>+E1151*D1151</f>
        <v>0</v>
      </c>
    </row>
    <row r="1152" spans="1:9" s="139" customFormat="1" ht="12.75" x14ac:dyDescent="0.2">
      <c r="A1152" s="248" t="s">
        <v>2480</v>
      </c>
      <c r="B1152" s="235" t="s">
        <v>322</v>
      </c>
      <c r="C1152" s="80" t="s">
        <v>318</v>
      </c>
      <c r="D1152" s="463">
        <v>1</v>
      </c>
      <c r="E1152" s="237"/>
      <c r="F1152" s="40">
        <f t="shared" ref="F1152:F1157" si="71">+E1152*D1152</f>
        <v>0</v>
      </c>
    </row>
    <row r="1153" spans="1:9" s="139" customFormat="1" ht="12.75" x14ac:dyDescent="0.2">
      <c r="A1153" s="248" t="s">
        <v>2481</v>
      </c>
      <c r="B1153" s="235" t="s">
        <v>427</v>
      </c>
      <c r="C1153" s="80" t="s">
        <v>318</v>
      </c>
      <c r="D1153" s="463">
        <v>1</v>
      </c>
      <c r="E1153" s="236"/>
      <c r="F1153" s="40">
        <f t="shared" si="71"/>
        <v>0</v>
      </c>
    </row>
    <row r="1154" spans="1:9" s="139" customFormat="1" ht="94.5" customHeight="1" x14ac:dyDescent="0.2">
      <c r="A1154" s="248" t="s">
        <v>2482</v>
      </c>
      <c r="B1154" s="238" t="s">
        <v>323</v>
      </c>
      <c r="C1154" s="80" t="s">
        <v>318</v>
      </c>
      <c r="D1154" s="463">
        <v>1</v>
      </c>
      <c r="E1154" s="236"/>
      <c r="F1154" s="40">
        <f t="shared" si="71"/>
        <v>0</v>
      </c>
    </row>
    <row r="1155" spans="1:9" s="139" customFormat="1" ht="12.75" x14ac:dyDescent="0.2">
      <c r="A1155" s="248" t="s">
        <v>2483</v>
      </c>
      <c r="B1155" s="235" t="s">
        <v>501</v>
      </c>
      <c r="C1155" s="80" t="s">
        <v>318</v>
      </c>
      <c r="D1155" s="463">
        <v>1</v>
      </c>
      <c r="E1155" s="236"/>
      <c r="F1155" s="40">
        <f t="shared" si="71"/>
        <v>0</v>
      </c>
    </row>
    <row r="1156" spans="1:9" s="29" customFormat="1" ht="15" customHeight="1" x14ac:dyDescent="0.2">
      <c r="A1156" s="248" t="s">
        <v>2484</v>
      </c>
      <c r="B1156" s="31" t="s">
        <v>325</v>
      </c>
      <c r="C1156" s="80" t="s">
        <v>318</v>
      </c>
      <c r="D1156" s="463">
        <v>1</v>
      </c>
      <c r="E1156" s="237"/>
      <c r="F1156" s="40">
        <f t="shared" si="71"/>
        <v>0</v>
      </c>
      <c r="G1156" s="139"/>
      <c r="H1156" s="139"/>
      <c r="I1156" s="139"/>
    </row>
    <row r="1157" spans="1:9" s="29" customFormat="1" ht="113.25" customHeight="1" x14ac:dyDescent="0.2">
      <c r="A1157" s="248" t="s">
        <v>2485</v>
      </c>
      <c r="B1157" s="30" t="s">
        <v>1441</v>
      </c>
      <c r="C1157" s="80" t="s">
        <v>318</v>
      </c>
      <c r="D1157" s="463">
        <v>1</v>
      </c>
      <c r="E1157" s="237"/>
      <c r="F1157" s="40">
        <f t="shared" si="71"/>
        <v>0</v>
      </c>
    </row>
    <row r="1158" spans="1:9" s="139" customFormat="1" ht="12.75" x14ac:dyDescent="0.2">
      <c r="A1158" s="239" t="s">
        <v>1547</v>
      </c>
      <c r="B1158" s="568" t="s">
        <v>3005</v>
      </c>
      <c r="C1158" s="569"/>
      <c r="D1158" s="569"/>
      <c r="E1158" s="570"/>
      <c r="F1158" s="470">
        <f>SUM(F1151:F1157)</f>
        <v>0</v>
      </c>
    </row>
    <row r="1159" spans="1:9" s="29" customFormat="1" ht="16.5" customHeight="1" x14ac:dyDescent="0.2">
      <c r="A1159" s="571"/>
      <c r="B1159" s="572"/>
      <c r="C1159" s="572"/>
      <c r="D1159" s="572"/>
      <c r="E1159" s="572"/>
      <c r="F1159" s="573"/>
    </row>
    <row r="1160" spans="1:9" s="29" customFormat="1" ht="15" customHeight="1" x14ac:dyDescent="0.2">
      <c r="A1160" s="345" t="s">
        <v>1548</v>
      </c>
      <c r="B1160" s="567" t="s">
        <v>502</v>
      </c>
      <c r="C1160" s="567"/>
      <c r="D1160" s="567"/>
      <c r="E1160" s="567"/>
      <c r="F1160" s="567"/>
    </row>
    <row r="1161" spans="1:9" s="139" customFormat="1" ht="12.75" x14ac:dyDescent="0.2">
      <c r="A1161" s="234" t="s">
        <v>2486</v>
      </c>
      <c r="B1161" s="235" t="s">
        <v>503</v>
      </c>
      <c r="C1161" s="80" t="s">
        <v>318</v>
      </c>
      <c r="D1161" s="463">
        <v>2</v>
      </c>
      <c r="E1161" s="236"/>
      <c r="F1161" s="40">
        <f>+E1161*D1161</f>
        <v>0</v>
      </c>
    </row>
    <row r="1162" spans="1:9" s="139" customFormat="1" ht="12.75" x14ac:dyDescent="0.2">
      <c r="A1162" s="234" t="s">
        <v>2487</v>
      </c>
      <c r="B1162" s="235" t="s">
        <v>504</v>
      </c>
      <c r="C1162" s="80" t="s">
        <v>318</v>
      </c>
      <c r="D1162" s="463">
        <v>1</v>
      </c>
      <c r="E1162" s="236"/>
      <c r="F1162" s="40">
        <f t="shared" ref="F1162:F1177" si="72">+E1162*D1162</f>
        <v>0</v>
      </c>
    </row>
    <row r="1163" spans="1:9" s="139" customFormat="1" ht="12.75" x14ac:dyDescent="0.2">
      <c r="A1163" s="234" t="s">
        <v>2488</v>
      </c>
      <c r="B1163" s="235" t="s">
        <v>320</v>
      </c>
      <c r="C1163" s="80" t="s">
        <v>318</v>
      </c>
      <c r="D1163" s="463">
        <v>2</v>
      </c>
      <c r="E1163" s="236"/>
      <c r="F1163" s="40">
        <f t="shared" si="72"/>
        <v>0</v>
      </c>
    </row>
    <row r="1164" spans="1:9" s="139" customFormat="1" ht="12.75" x14ac:dyDescent="0.2">
      <c r="A1164" s="234" t="s">
        <v>2489</v>
      </c>
      <c r="B1164" s="235" t="s">
        <v>363</v>
      </c>
      <c r="C1164" s="80" t="s">
        <v>318</v>
      </c>
      <c r="D1164" s="463">
        <v>1</v>
      </c>
      <c r="E1164" s="236"/>
      <c r="F1164" s="40">
        <f t="shared" si="72"/>
        <v>0</v>
      </c>
    </row>
    <row r="1165" spans="1:9" s="139" customFormat="1" ht="12.75" x14ac:dyDescent="0.2">
      <c r="A1165" s="234" t="s">
        <v>2490</v>
      </c>
      <c r="B1165" s="235" t="s">
        <v>321</v>
      </c>
      <c r="C1165" s="80" t="s">
        <v>318</v>
      </c>
      <c r="D1165" s="463">
        <v>1</v>
      </c>
      <c r="E1165" s="236"/>
      <c r="F1165" s="40">
        <f t="shared" si="72"/>
        <v>0</v>
      </c>
    </row>
    <row r="1166" spans="1:9" s="139" customFormat="1" ht="12.75" x14ac:dyDescent="0.2">
      <c r="A1166" s="234" t="s">
        <v>2491</v>
      </c>
      <c r="B1166" s="235" t="s">
        <v>344</v>
      </c>
      <c r="C1166" s="80" t="s">
        <v>318</v>
      </c>
      <c r="D1166" s="463">
        <v>1</v>
      </c>
      <c r="E1166" s="236"/>
      <c r="F1166" s="40">
        <f t="shared" si="72"/>
        <v>0</v>
      </c>
    </row>
    <row r="1167" spans="1:9" s="139" customFormat="1" ht="12.75" x14ac:dyDescent="0.2">
      <c r="A1167" s="234" t="s">
        <v>2492</v>
      </c>
      <c r="B1167" s="235" t="s">
        <v>322</v>
      </c>
      <c r="C1167" s="80" t="s">
        <v>318</v>
      </c>
      <c r="D1167" s="463">
        <v>2</v>
      </c>
      <c r="E1167" s="236"/>
      <c r="F1167" s="40">
        <f t="shared" si="72"/>
        <v>0</v>
      </c>
    </row>
    <row r="1168" spans="1:9" s="139" customFormat="1" ht="12.75" x14ac:dyDescent="0.2">
      <c r="A1168" s="234" t="s">
        <v>2493</v>
      </c>
      <c r="B1168" s="235" t="s">
        <v>345</v>
      </c>
      <c r="C1168" s="80" t="s">
        <v>318</v>
      </c>
      <c r="D1168" s="463">
        <v>1</v>
      </c>
      <c r="E1168" s="236"/>
      <c r="F1168" s="40">
        <f t="shared" si="72"/>
        <v>0</v>
      </c>
    </row>
    <row r="1169" spans="1:9" s="139" customFormat="1" ht="12.75" x14ac:dyDescent="0.2">
      <c r="A1169" s="234" t="s">
        <v>2494</v>
      </c>
      <c r="B1169" s="235" t="s">
        <v>346</v>
      </c>
      <c r="C1169" s="80" t="s">
        <v>318</v>
      </c>
      <c r="D1169" s="463">
        <v>1</v>
      </c>
      <c r="E1169" s="236"/>
      <c r="F1169" s="40">
        <f t="shared" si="72"/>
        <v>0</v>
      </c>
    </row>
    <row r="1170" spans="1:9" s="139" customFormat="1" ht="12.75" x14ac:dyDescent="0.2">
      <c r="A1170" s="234" t="s">
        <v>2495</v>
      </c>
      <c r="B1170" s="235" t="s">
        <v>506</v>
      </c>
      <c r="C1170" s="80" t="s">
        <v>318</v>
      </c>
      <c r="D1170" s="463">
        <v>1</v>
      </c>
      <c r="E1170" s="236"/>
      <c r="F1170" s="40">
        <f t="shared" si="72"/>
        <v>0</v>
      </c>
    </row>
    <row r="1171" spans="1:9" s="139" customFormat="1" ht="12.75" x14ac:dyDescent="0.2">
      <c r="A1171" s="234" t="s">
        <v>2496</v>
      </c>
      <c r="B1171" s="235" t="s">
        <v>505</v>
      </c>
      <c r="C1171" s="80" t="s">
        <v>318</v>
      </c>
      <c r="D1171" s="463">
        <v>1</v>
      </c>
      <c r="E1171" s="236"/>
      <c r="F1171" s="40">
        <f t="shared" si="72"/>
        <v>0</v>
      </c>
    </row>
    <row r="1172" spans="1:9" s="139" customFormat="1" ht="94.5" customHeight="1" x14ac:dyDescent="0.2">
      <c r="A1172" s="234" t="s">
        <v>2497</v>
      </c>
      <c r="B1172" s="238" t="s">
        <v>323</v>
      </c>
      <c r="C1172" s="80" t="s">
        <v>318</v>
      </c>
      <c r="D1172" s="463">
        <v>1</v>
      </c>
      <c r="E1172" s="236"/>
      <c r="F1172" s="40">
        <f t="shared" si="72"/>
        <v>0</v>
      </c>
    </row>
    <row r="1173" spans="1:9" s="139" customFormat="1" ht="94.5" customHeight="1" x14ac:dyDescent="0.2">
      <c r="A1173" s="234" t="s">
        <v>2498</v>
      </c>
      <c r="B1173" s="238" t="s">
        <v>347</v>
      </c>
      <c r="C1173" s="80" t="s">
        <v>318</v>
      </c>
      <c r="D1173" s="463">
        <v>1</v>
      </c>
      <c r="E1173" s="236"/>
      <c r="F1173" s="40">
        <f t="shared" si="72"/>
        <v>0</v>
      </c>
    </row>
    <row r="1174" spans="1:9" s="139" customFormat="1" ht="12.75" x14ac:dyDescent="0.2">
      <c r="A1174" s="234" t="s">
        <v>2499</v>
      </c>
      <c r="B1174" s="235" t="s">
        <v>324</v>
      </c>
      <c r="C1174" s="80" t="s">
        <v>318</v>
      </c>
      <c r="D1174" s="463">
        <v>1</v>
      </c>
      <c r="E1174" s="236"/>
      <c r="F1174" s="40">
        <f t="shared" si="72"/>
        <v>0</v>
      </c>
    </row>
    <row r="1175" spans="1:9" s="139" customFormat="1" ht="12.75" x14ac:dyDescent="0.2">
      <c r="A1175" s="234" t="s">
        <v>2500</v>
      </c>
      <c r="B1175" s="235" t="s">
        <v>348</v>
      </c>
      <c r="C1175" s="80" t="s">
        <v>318</v>
      </c>
      <c r="D1175" s="463">
        <v>1</v>
      </c>
      <c r="E1175" s="236"/>
      <c r="F1175" s="40">
        <f t="shared" si="72"/>
        <v>0</v>
      </c>
    </row>
    <row r="1176" spans="1:9" s="29" customFormat="1" ht="15" customHeight="1" x14ac:dyDescent="0.2">
      <c r="A1176" s="234" t="s">
        <v>2501</v>
      </c>
      <c r="B1176" s="31" t="s">
        <v>366</v>
      </c>
      <c r="C1176" s="80" t="s">
        <v>318</v>
      </c>
      <c r="D1176" s="463">
        <v>1</v>
      </c>
      <c r="E1176" s="237"/>
      <c r="F1176" s="40">
        <f t="shared" si="72"/>
        <v>0</v>
      </c>
      <c r="G1176" s="139"/>
      <c r="H1176" s="139"/>
      <c r="I1176" s="139"/>
    </row>
    <row r="1177" spans="1:9" s="29" customFormat="1" ht="113.25" customHeight="1" x14ac:dyDescent="0.2">
      <c r="A1177" s="234" t="s">
        <v>2502</v>
      </c>
      <c r="B1177" s="30" t="s">
        <v>1441</v>
      </c>
      <c r="C1177" s="80" t="s">
        <v>318</v>
      </c>
      <c r="D1177" s="463">
        <v>1</v>
      </c>
      <c r="E1177" s="237"/>
      <c r="F1177" s="40">
        <f t="shared" si="72"/>
        <v>0</v>
      </c>
    </row>
    <row r="1178" spans="1:9" s="139" customFormat="1" ht="12.75" x14ac:dyDescent="0.2">
      <c r="A1178" s="239" t="s">
        <v>1548</v>
      </c>
      <c r="B1178" s="568" t="s">
        <v>3006</v>
      </c>
      <c r="C1178" s="569"/>
      <c r="D1178" s="569"/>
      <c r="E1178" s="570"/>
      <c r="F1178" s="470">
        <f>SUM(F1161:F1177)</f>
        <v>0</v>
      </c>
    </row>
    <row r="1179" spans="1:9" s="139" customFormat="1" ht="12.75" x14ac:dyDescent="0.2">
      <c r="A1179" s="249"/>
      <c r="B1179" s="250"/>
      <c r="C1179" s="537"/>
      <c r="D1179" s="524"/>
      <c r="E1179" s="251"/>
      <c r="F1179" s="257"/>
    </row>
    <row r="1180" spans="1:9" s="29" customFormat="1" ht="15" customHeight="1" x14ac:dyDescent="0.2">
      <c r="A1180" s="345" t="s">
        <v>1549</v>
      </c>
      <c r="B1180" s="567" t="s">
        <v>507</v>
      </c>
      <c r="C1180" s="567"/>
      <c r="D1180" s="567"/>
      <c r="E1180" s="567"/>
      <c r="F1180" s="567"/>
    </row>
    <row r="1181" spans="1:9" s="29" customFormat="1" ht="15" customHeight="1" x14ac:dyDescent="0.2">
      <c r="A1181" s="248" t="s">
        <v>2503</v>
      </c>
      <c r="B1181" s="235" t="s">
        <v>444</v>
      </c>
      <c r="C1181" s="541" t="s">
        <v>318</v>
      </c>
      <c r="D1181" s="463">
        <v>1</v>
      </c>
      <c r="E1181" s="237"/>
      <c r="F1181" s="40">
        <f>+E1181*D1181</f>
        <v>0</v>
      </c>
    </row>
    <row r="1182" spans="1:9" s="139" customFormat="1" ht="12.75" x14ac:dyDescent="0.2">
      <c r="A1182" s="248" t="s">
        <v>2504</v>
      </c>
      <c r="B1182" s="235" t="s">
        <v>374</v>
      </c>
      <c r="C1182" s="80" t="s">
        <v>318</v>
      </c>
      <c r="D1182" s="463">
        <v>1</v>
      </c>
      <c r="E1182" s="237"/>
      <c r="F1182" s="40">
        <f t="shared" ref="F1182:F1188" si="73">+E1182*D1182</f>
        <v>0</v>
      </c>
    </row>
    <row r="1183" spans="1:9" s="139" customFormat="1" ht="12.75" x14ac:dyDescent="0.2">
      <c r="A1183" s="248" t="s">
        <v>2505</v>
      </c>
      <c r="B1183" s="235" t="s">
        <v>421</v>
      </c>
      <c r="C1183" s="80" t="s">
        <v>318</v>
      </c>
      <c r="D1183" s="463">
        <v>1</v>
      </c>
      <c r="E1183" s="237"/>
      <c r="F1183" s="40">
        <f t="shared" si="73"/>
        <v>0</v>
      </c>
    </row>
    <row r="1184" spans="1:9" s="139" customFormat="1" ht="12.75" x14ac:dyDescent="0.2">
      <c r="A1184" s="248" t="s">
        <v>2506</v>
      </c>
      <c r="B1184" s="235" t="s">
        <v>404</v>
      </c>
      <c r="C1184" s="80" t="s">
        <v>318</v>
      </c>
      <c r="D1184" s="463">
        <v>1</v>
      </c>
      <c r="E1184" s="237"/>
      <c r="F1184" s="40">
        <f t="shared" si="73"/>
        <v>0</v>
      </c>
    </row>
    <row r="1185" spans="1:9" s="139" customFormat="1" ht="94.5" customHeight="1" x14ac:dyDescent="0.2">
      <c r="A1185" s="248" t="s">
        <v>2507</v>
      </c>
      <c r="B1185" s="238" t="s">
        <v>377</v>
      </c>
      <c r="C1185" s="80" t="s">
        <v>318</v>
      </c>
      <c r="D1185" s="463">
        <v>1</v>
      </c>
      <c r="E1185" s="236"/>
      <c r="F1185" s="40">
        <f t="shared" si="73"/>
        <v>0</v>
      </c>
    </row>
    <row r="1186" spans="1:9" s="139" customFormat="1" ht="12.75" x14ac:dyDescent="0.2">
      <c r="A1186" s="248" t="s">
        <v>2508</v>
      </c>
      <c r="B1186" s="235" t="s">
        <v>508</v>
      </c>
      <c r="C1186" s="80" t="s">
        <v>318</v>
      </c>
      <c r="D1186" s="463">
        <v>1</v>
      </c>
      <c r="E1186" s="236"/>
      <c r="F1186" s="40">
        <f t="shared" si="73"/>
        <v>0</v>
      </c>
    </row>
    <row r="1187" spans="1:9" s="29" customFormat="1" ht="15" customHeight="1" x14ac:dyDescent="0.2">
      <c r="A1187" s="248" t="s">
        <v>2509</v>
      </c>
      <c r="B1187" s="31" t="s">
        <v>380</v>
      </c>
      <c r="C1187" s="80" t="s">
        <v>318</v>
      </c>
      <c r="D1187" s="463">
        <v>1</v>
      </c>
      <c r="E1187" s="237"/>
      <c r="F1187" s="40">
        <f t="shared" si="73"/>
        <v>0</v>
      </c>
      <c r="G1187" s="139"/>
      <c r="H1187" s="139"/>
      <c r="I1187" s="139"/>
    </row>
    <row r="1188" spans="1:9" s="29" customFormat="1" ht="113.25" customHeight="1" x14ac:dyDescent="0.2">
      <c r="A1188" s="248" t="s">
        <v>2510</v>
      </c>
      <c r="B1188" s="30" t="s">
        <v>1441</v>
      </c>
      <c r="C1188" s="80" t="s">
        <v>318</v>
      </c>
      <c r="D1188" s="463">
        <v>1</v>
      </c>
      <c r="E1188" s="237"/>
      <c r="F1188" s="40">
        <f t="shared" si="73"/>
        <v>0</v>
      </c>
    </row>
    <row r="1189" spans="1:9" s="139" customFormat="1" ht="12.75" x14ac:dyDescent="0.2">
      <c r="A1189" s="239" t="s">
        <v>1549</v>
      </c>
      <c r="B1189" s="568" t="s">
        <v>3007</v>
      </c>
      <c r="C1189" s="569"/>
      <c r="D1189" s="569"/>
      <c r="E1189" s="570"/>
      <c r="F1189" s="470">
        <f>SUM(F1181:F1188)</f>
        <v>0</v>
      </c>
    </row>
    <row r="1190" spans="1:9" s="139" customFormat="1" ht="12.75" x14ac:dyDescent="0.2">
      <c r="A1190" s="249"/>
      <c r="B1190" s="250"/>
      <c r="C1190" s="537"/>
      <c r="D1190" s="524"/>
      <c r="E1190" s="251"/>
      <c r="F1190" s="257"/>
    </row>
    <row r="1191" spans="1:9" s="29" customFormat="1" ht="15" customHeight="1" x14ac:dyDescent="0.2">
      <c r="A1191" s="345" t="s">
        <v>1550</v>
      </c>
      <c r="B1191" s="567" t="s">
        <v>509</v>
      </c>
      <c r="C1191" s="567"/>
      <c r="D1191" s="567"/>
      <c r="E1191" s="567"/>
      <c r="F1191" s="567"/>
    </row>
    <row r="1192" spans="1:9" s="29" customFormat="1" ht="15" customHeight="1" x14ac:dyDescent="0.2">
      <c r="A1192" s="248" t="s">
        <v>2511</v>
      </c>
      <c r="B1192" s="235" t="s">
        <v>493</v>
      </c>
      <c r="C1192" s="541" t="s">
        <v>318</v>
      </c>
      <c r="D1192" s="463">
        <v>2</v>
      </c>
      <c r="E1192" s="237"/>
      <c r="F1192" s="40">
        <f>+E1192*D1192</f>
        <v>0</v>
      </c>
    </row>
    <row r="1193" spans="1:9" s="139" customFormat="1" ht="12.75" x14ac:dyDescent="0.2">
      <c r="A1193" s="248" t="s">
        <v>2512</v>
      </c>
      <c r="B1193" s="235" t="s">
        <v>322</v>
      </c>
      <c r="C1193" s="80" t="s">
        <v>318</v>
      </c>
      <c r="D1193" s="463">
        <v>1</v>
      </c>
      <c r="E1193" s="237"/>
      <c r="F1193" s="40">
        <f t="shared" ref="F1193:F1199" si="74">+E1193*D1193</f>
        <v>0</v>
      </c>
    </row>
    <row r="1194" spans="1:9" s="139" customFormat="1" ht="12.75" x14ac:dyDescent="0.2">
      <c r="A1194" s="248" t="s">
        <v>2513</v>
      </c>
      <c r="B1194" s="235" t="s">
        <v>491</v>
      </c>
      <c r="C1194" s="80" t="s">
        <v>318</v>
      </c>
      <c r="D1194" s="463">
        <v>2</v>
      </c>
      <c r="E1194" s="237"/>
      <c r="F1194" s="40">
        <f t="shared" si="74"/>
        <v>0</v>
      </c>
    </row>
    <row r="1195" spans="1:9" s="139" customFormat="1" ht="12.75" x14ac:dyDescent="0.2">
      <c r="A1195" s="248" t="s">
        <v>2514</v>
      </c>
      <c r="B1195" s="235" t="s">
        <v>494</v>
      </c>
      <c r="C1195" s="80" t="s">
        <v>318</v>
      </c>
      <c r="D1195" s="463">
        <v>1</v>
      </c>
      <c r="E1195" s="237"/>
      <c r="F1195" s="40">
        <f t="shared" si="74"/>
        <v>0</v>
      </c>
    </row>
    <row r="1196" spans="1:9" s="139" customFormat="1" ht="94.5" customHeight="1" x14ac:dyDescent="0.2">
      <c r="A1196" s="248" t="s">
        <v>2515</v>
      </c>
      <c r="B1196" s="238" t="s">
        <v>323</v>
      </c>
      <c r="C1196" s="80" t="s">
        <v>318</v>
      </c>
      <c r="D1196" s="463">
        <v>1</v>
      </c>
      <c r="E1196" s="236"/>
      <c r="F1196" s="40">
        <f t="shared" si="74"/>
        <v>0</v>
      </c>
    </row>
    <row r="1197" spans="1:9" s="139" customFormat="1" ht="12.75" x14ac:dyDescent="0.2">
      <c r="A1197" s="248" t="s">
        <v>2516</v>
      </c>
      <c r="B1197" s="235" t="s">
        <v>501</v>
      </c>
      <c r="C1197" s="80" t="s">
        <v>318</v>
      </c>
      <c r="D1197" s="463">
        <v>1</v>
      </c>
      <c r="E1197" s="236"/>
      <c r="F1197" s="40">
        <f t="shared" si="74"/>
        <v>0</v>
      </c>
    </row>
    <row r="1198" spans="1:9" s="29" customFormat="1" ht="15" customHeight="1" x14ac:dyDescent="0.2">
      <c r="A1198" s="248" t="s">
        <v>2517</v>
      </c>
      <c r="B1198" s="31" t="s">
        <v>325</v>
      </c>
      <c r="C1198" s="80" t="s">
        <v>318</v>
      </c>
      <c r="D1198" s="463">
        <v>1</v>
      </c>
      <c r="E1198" s="237"/>
      <c r="F1198" s="40">
        <f t="shared" si="74"/>
        <v>0</v>
      </c>
      <c r="G1198" s="139"/>
      <c r="H1198" s="139"/>
      <c r="I1198" s="139"/>
    </row>
    <row r="1199" spans="1:9" s="29" customFormat="1" ht="113.25" customHeight="1" x14ac:dyDescent="0.2">
      <c r="A1199" s="248" t="s">
        <v>2518</v>
      </c>
      <c r="B1199" s="30" t="s">
        <v>1441</v>
      </c>
      <c r="C1199" s="80" t="s">
        <v>318</v>
      </c>
      <c r="D1199" s="463">
        <v>1</v>
      </c>
      <c r="E1199" s="237"/>
      <c r="F1199" s="40">
        <f t="shared" si="74"/>
        <v>0</v>
      </c>
    </row>
    <row r="1200" spans="1:9" s="139" customFormat="1" ht="12.75" x14ac:dyDescent="0.2">
      <c r="A1200" s="239" t="s">
        <v>1550</v>
      </c>
      <c r="B1200" s="568" t="s">
        <v>3008</v>
      </c>
      <c r="C1200" s="569"/>
      <c r="D1200" s="569"/>
      <c r="E1200" s="570"/>
      <c r="F1200" s="470">
        <f>SUM(F1192:F1199)</f>
        <v>0</v>
      </c>
    </row>
    <row r="1201" spans="1:9" s="139" customFormat="1" ht="12.75" x14ac:dyDescent="0.2">
      <c r="A1201" s="249"/>
      <c r="B1201" s="250"/>
      <c r="C1201" s="537"/>
      <c r="D1201" s="524"/>
      <c r="E1201" s="251"/>
      <c r="F1201" s="257"/>
    </row>
    <row r="1202" spans="1:9" s="29" customFormat="1" ht="15" customHeight="1" x14ac:dyDescent="0.2">
      <c r="A1202" s="345" t="s">
        <v>1551</v>
      </c>
      <c r="B1202" s="564" t="s">
        <v>1457</v>
      </c>
      <c r="C1202" s="565"/>
      <c r="D1202" s="565"/>
      <c r="E1202" s="565"/>
      <c r="F1202" s="566"/>
    </row>
    <row r="1203" spans="1:9" s="29" customFormat="1" ht="15" customHeight="1" x14ac:dyDescent="0.2">
      <c r="A1203" s="248" t="s">
        <v>2519</v>
      </c>
      <c r="B1203" s="235" t="s">
        <v>489</v>
      </c>
      <c r="C1203" s="541" t="s">
        <v>318</v>
      </c>
      <c r="D1203" s="463">
        <v>1</v>
      </c>
      <c r="E1203" s="237"/>
      <c r="F1203" s="40">
        <f>D1203*E1203</f>
        <v>0</v>
      </c>
    </row>
    <row r="1204" spans="1:9" s="139" customFormat="1" ht="12.75" x14ac:dyDescent="0.2">
      <c r="A1204" s="248" t="s">
        <v>2520</v>
      </c>
      <c r="B1204" s="235" t="s">
        <v>510</v>
      </c>
      <c r="C1204" s="80" t="s">
        <v>318</v>
      </c>
      <c r="D1204" s="463">
        <v>1</v>
      </c>
      <c r="E1204" s="237"/>
      <c r="F1204" s="40">
        <f t="shared" ref="F1204:F1212" si="75">D1204*E1204</f>
        <v>0</v>
      </c>
    </row>
    <row r="1205" spans="1:9" s="139" customFormat="1" ht="12.75" x14ac:dyDescent="0.2">
      <c r="A1205" s="248" t="s">
        <v>2521</v>
      </c>
      <c r="B1205" s="235" t="s">
        <v>511</v>
      </c>
      <c r="C1205" s="80" t="s">
        <v>318</v>
      </c>
      <c r="D1205" s="463">
        <v>1</v>
      </c>
      <c r="E1205" s="237"/>
      <c r="F1205" s="40">
        <f t="shared" si="75"/>
        <v>0</v>
      </c>
    </row>
    <row r="1206" spans="1:9" s="139" customFormat="1" ht="12.75" x14ac:dyDescent="0.2">
      <c r="A1206" s="248" t="s">
        <v>2522</v>
      </c>
      <c r="B1206" s="235" t="s">
        <v>1454</v>
      </c>
      <c r="C1206" s="80" t="s">
        <v>318</v>
      </c>
      <c r="D1206" s="463">
        <v>1</v>
      </c>
      <c r="E1206" s="237"/>
      <c r="F1206" s="40">
        <f t="shared" si="75"/>
        <v>0</v>
      </c>
    </row>
    <row r="1207" spans="1:9" s="139" customFormat="1" ht="12.75" x14ac:dyDescent="0.2">
      <c r="A1207" s="248" t="s">
        <v>2523</v>
      </c>
      <c r="B1207" s="235" t="s">
        <v>1455</v>
      </c>
      <c r="C1207" s="80" t="s">
        <v>318</v>
      </c>
      <c r="D1207" s="463">
        <v>1</v>
      </c>
      <c r="E1207" s="237"/>
      <c r="F1207" s="40">
        <f t="shared" si="75"/>
        <v>0</v>
      </c>
    </row>
    <row r="1208" spans="1:9" s="139" customFormat="1" ht="12.75" x14ac:dyDescent="0.2">
      <c r="A1208" s="248" t="s">
        <v>2524</v>
      </c>
      <c r="B1208" s="235" t="s">
        <v>1453</v>
      </c>
      <c r="C1208" s="80" t="s">
        <v>318</v>
      </c>
      <c r="D1208" s="463">
        <v>1</v>
      </c>
      <c r="E1208" s="237"/>
      <c r="F1208" s="40">
        <f t="shared" si="75"/>
        <v>0</v>
      </c>
    </row>
    <row r="1209" spans="1:9" s="139" customFormat="1" ht="12.75" x14ac:dyDescent="0.2">
      <c r="A1209" s="248" t="s">
        <v>2525</v>
      </c>
      <c r="B1209" s="235" t="s">
        <v>1456</v>
      </c>
      <c r="C1209" s="80" t="s">
        <v>318</v>
      </c>
      <c r="D1209" s="463">
        <v>1</v>
      </c>
      <c r="E1209" s="236"/>
      <c r="F1209" s="40">
        <f t="shared" si="75"/>
        <v>0</v>
      </c>
    </row>
    <row r="1210" spans="1:9" s="139" customFormat="1" ht="409.5" customHeight="1" x14ac:dyDescent="0.2">
      <c r="A1210" s="248" t="s">
        <v>2526</v>
      </c>
      <c r="B1210" s="254" t="s">
        <v>1473</v>
      </c>
      <c r="C1210" s="80" t="s">
        <v>318</v>
      </c>
      <c r="D1210" s="463">
        <v>1</v>
      </c>
      <c r="E1210" s="236"/>
      <c r="F1210" s="40">
        <f t="shared" si="75"/>
        <v>0</v>
      </c>
    </row>
    <row r="1211" spans="1:9" s="29" customFormat="1" ht="15" customHeight="1" x14ac:dyDescent="0.2">
      <c r="A1211" s="248" t="s">
        <v>2527</v>
      </c>
      <c r="B1211" s="31" t="s">
        <v>325</v>
      </c>
      <c r="C1211" s="80" t="s">
        <v>318</v>
      </c>
      <c r="D1211" s="463">
        <v>1</v>
      </c>
      <c r="E1211" s="237"/>
      <c r="F1211" s="40">
        <f t="shared" si="75"/>
        <v>0</v>
      </c>
      <c r="G1211" s="139"/>
      <c r="H1211" s="139"/>
      <c r="I1211" s="139"/>
    </row>
    <row r="1212" spans="1:9" s="29" customFormat="1" ht="113.25" customHeight="1" x14ac:dyDescent="0.2">
      <c r="A1212" s="248" t="s">
        <v>2528</v>
      </c>
      <c r="B1212" s="30" t="s">
        <v>1441</v>
      </c>
      <c r="C1212" s="80" t="s">
        <v>318</v>
      </c>
      <c r="D1212" s="463">
        <v>1</v>
      </c>
      <c r="E1212" s="237"/>
      <c r="F1212" s="40">
        <f t="shared" si="75"/>
        <v>0</v>
      </c>
    </row>
    <row r="1213" spans="1:9" s="139" customFormat="1" ht="12.75" x14ac:dyDescent="0.2">
      <c r="A1213" s="239" t="s">
        <v>1551</v>
      </c>
      <c r="B1213" s="568" t="s">
        <v>3009</v>
      </c>
      <c r="C1213" s="569"/>
      <c r="D1213" s="569"/>
      <c r="E1213" s="570"/>
      <c r="F1213" s="470">
        <f>SUM(F1203:F1212)</f>
        <v>0</v>
      </c>
    </row>
    <row r="1214" spans="1:9" s="139" customFormat="1" ht="12.75" x14ac:dyDescent="0.2">
      <c r="A1214" s="249"/>
      <c r="B1214" s="250"/>
      <c r="C1214" s="537"/>
      <c r="D1214" s="524"/>
      <c r="E1214" s="251"/>
      <c r="F1214" s="257"/>
    </row>
    <row r="1215" spans="1:9" s="29" customFormat="1" ht="15" customHeight="1" x14ac:dyDescent="0.2">
      <c r="A1215" s="345" t="s">
        <v>1552</v>
      </c>
      <c r="B1215" s="564" t="s">
        <v>512</v>
      </c>
      <c r="C1215" s="565"/>
      <c r="D1215" s="565"/>
      <c r="E1215" s="565"/>
      <c r="F1215" s="566"/>
    </row>
    <row r="1216" spans="1:9" s="139" customFormat="1" ht="12.75" x14ac:dyDescent="0.2">
      <c r="A1216" s="234" t="s">
        <v>2529</v>
      </c>
      <c r="B1216" s="235" t="s">
        <v>513</v>
      </c>
      <c r="C1216" s="80" t="s">
        <v>318</v>
      </c>
      <c r="D1216" s="463">
        <v>1</v>
      </c>
      <c r="E1216" s="236"/>
      <c r="F1216" s="40">
        <f>D1216*E1216</f>
        <v>0</v>
      </c>
    </row>
    <row r="1217" spans="1:9" s="29" customFormat="1" ht="15" customHeight="1" x14ac:dyDescent="0.2">
      <c r="A1217" s="234" t="s">
        <v>2530</v>
      </c>
      <c r="B1217" s="31" t="s">
        <v>325</v>
      </c>
      <c r="C1217" s="80" t="s">
        <v>318</v>
      </c>
      <c r="D1217" s="463">
        <v>1</v>
      </c>
      <c r="E1217" s="237"/>
      <c r="F1217" s="40">
        <f t="shared" ref="F1217:F1218" si="76">D1217*E1217</f>
        <v>0</v>
      </c>
      <c r="G1217" s="139"/>
      <c r="H1217" s="139"/>
      <c r="I1217" s="139"/>
    </row>
    <row r="1218" spans="1:9" s="29" customFormat="1" ht="113.25" customHeight="1" x14ac:dyDescent="0.2">
      <c r="A1218" s="234" t="s">
        <v>2531</v>
      </c>
      <c r="B1218" s="30" t="s">
        <v>1441</v>
      </c>
      <c r="C1218" s="80" t="s">
        <v>318</v>
      </c>
      <c r="D1218" s="463">
        <v>1</v>
      </c>
      <c r="E1218" s="237"/>
      <c r="F1218" s="40">
        <f t="shared" si="76"/>
        <v>0</v>
      </c>
    </row>
    <row r="1219" spans="1:9" s="139" customFormat="1" ht="12.75" x14ac:dyDescent="0.2">
      <c r="A1219" s="239" t="s">
        <v>1552</v>
      </c>
      <c r="B1219" s="568" t="s">
        <v>3010</v>
      </c>
      <c r="C1219" s="569"/>
      <c r="D1219" s="569"/>
      <c r="E1219" s="570"/>
      <c r="F1219" s="470">
        <f>SUM(F1216:F1218)</f>
        <v>0</v>
      </c>
    </row>
    <row r="1220" spans="1:9" s="139" customFormat="1" ht="12.75" x14ac:dyDescent="0.2">
      <c r="A1220" s="249"/>
      <c r="B1220" s="250"/>
      <c r="C1220" s="537"/>
      <c r="D1220" s="524"/>
      <c r="E1220" s="251"/>
      <c r="F1220" s="257"/>
    </row>
    <row r="1221" spans="1:9" s="29" customFormat="1" ht="15" customHeight="1" x14ac:dyDescent="0.2">
      <c r="A1221" s="345" t="s">
        <v>1553</v>
      </c>
      <c r="B1221" s="564" t="s">
        <v>514</v>
      </c>
      <c r="C1221" s="565"/>
      <c r="D1221" s="565"/>
      <c r="E1221" s="565"/>
      <c r="F1221" s="566"/>
    </row>
    <row r="1222" spans="1:9" s="139" customFormat="1" ht="12.75" x14ac:dyDescent="0.2">
      <c r="A1222" s="234" t="s">
        <v>2532</v>
      </c>
      <c r="B1222" s="235" t="s">
        <v>513</v>
      </c>
      <c r="C1222" s="80" t="s">
        <v>318</v>
      </c>
      <c r="D1222" s="463">
        <v>2</v>
      </c>
      <c r="E1222" s="236"/>
      <c r="F1222" s="40">
        <f>D1222*E1222</f>
        <v>0</v>
      </c>
    </row>
    <row r="1223" spans="1:9" s="29" customFormat="1" ht="15" customHeight="1" x14ac:dyDescent="0.2">
      <c r="A1223" s="234" t="s">
        <v>2533</v>
      </c>
      <c r="B1223" s="31" t="s">
        <v>380</v>
      </c>
      <c r="C1223" s="80" t="s">
        <v>318</v>
      </c>
      <c r="D1223" s="463">
        <v>1</v>
      </c>
      <c r="E1223" s="237"/>
      <c r="F1223" s="40">
        <f t="shared" ref="F1223:F1224" si="77">D1223*E1223</f>
        <v>0</v>
      </c>
      <c r="G1223" s="139"/>
      <c r="H1223" s="139"/>
      <c r="I1223" s="139"/>
    </row>
    <row r="1224" spans="1:9" s="29" customFormat="1" ht="113.25" customHeight="1" x14ac:dyDescent="0.2">
      <c r="A1224" s="234" t="s">
        <v>2534</v>
      </c>
      <c r="B1224" s="30" t="s">
        <v>1441</v>
      </c>
      <c r="C1224" s="80" t="s">
        <v>318</v>
      </c>
      <c r="D1224" s="463">
        <v>1</v>
      </c>
      <c r="E1224" s="237"/>
      <c r="F1224" s="40">
        <f t="shared" si="77"/>
        <v>0</v>
      </c>
    </row>
    <row r="1225" spans="1:9" s="139" customFormat="1" ht="12.75" x14ac:dyDescent="0.2">
      <c r="A1225" s="239" t="s">
        <v>1553</v>
      </c>
      <c r="B1225" s="568" t="s">
        <v>3011</v>
      </c>
      <c r="C1225" s="569"/>
      <c r="D1225" s="569"/>
      <c r="E1225" s="570"/>
      <c r="F1225" s="470">
        <f>SUM(F1222:F1224)</f>
        <v>0</v>
      </c>
    </row>
    <row r="1226" spans="1:9" s="139" customFormat="1" ht="12.75" x14ac:dyDescent="0.2">
      <c r="A1226" s="249"/>
      <c r="B1226" s="250"/>
      <c r="C1226" s="537"/>
      <c r="D1226" s="524"/>
      <c r="E1226" s="251"/>
      <c r="F1226" s="257"/>
    </row>
    <row r="1227" spans="1:9" s="29" customFormat="1" ht="15" customHeight="1" x14ac:dyDescent="0.2">
      <c r="A1227" s="345" t="s">
        <v>1554</v>
      </c>
      <c r="B1227" s="564" t="s">
        <v>515</v>
      </c>
      <c r="C1227" s="565"/>
      <c r="D1227" s="565"/>
      <c r="E1227" s="565"/>
      <c r="F1227" s="566"/>
    </row>
    <row r="1228" spans="1:9" s="29" customFormat="1" ht="15" customHeight="1" x14ac:dyDescent="0.2">
      <c r="A1228" s="248" t="s">
        <v>2535</v>
      </c>
      <c r="B1228" s="235" t="s">
        <v>489</v>
      </c>
      <c r="C1228" s="541" t="s">
        <v>318</v>
      </c>
      <c r="D1228" s="463">
        <v>2</v>
      </c>
      <c r="E1228" s="236"/>
      <c r="F1228" s="40">
        <f>+E1228*D1228</f>
        <v>0</v>
      </c>
    </row>
    <row r="1229" spans="1:9" s="139" customFormat="1" ht="12.75" x14ac:dyDescent="0.2">
      <c r="A1229" s="248" t="s">
        <v>2536</v>
      </c>
      <c r="B1229" s="235" t="s">
        <v>322</v>
      </c>
      <c r="C1229" s="80" t="s">
        <v>318</v>
      </c>
      <c r="D1229" s="463">
        <v>1</v>
      </c>
      <c r="E1229" s="236"/>
      <c r="F1229" s="40">
        <f t="shared" ref="F1229:F1234" si="78">+E1229*D1229</f>
        <v>0</v>
      </c>
    </row>
    <row r="1230" spans="1:9" s="139" customFormat="1" ht="12.75" x14ac:dyDescent="0.2">
      <c r="A1230" s="248" t="s">
        <v>2537</v>
      </c>
      <c r="B1230" s="235" t="s">
        <v>494</v>
      </c>
      <c r="C1230" s="80" t="s">
        <v>318</v>
      </c>
      <c r="D1230" s="463">
        <v>1</v>
      </c>
      <c r="E1230" s="236"/>
      <c r="F1230" s="40">
        <f t="shared" si="78"/>
        <v>0</v>
      </c>
    </row>
    <row r="1231" spans="1:9" s="139" customFormat="1" ht="94.5" customHeight="1" x14ac:dyDescent="0.2">
      <c r="A1231" s="248" t="s">
        <v>2538</v>
      </c>
      <c r="B1231" s="238" t="s">
        <v>323</v>
      </c>
      <c r="C1231" s="80" t="s">
        <v>318</v>
      </c>
      <c r="D1231" s="463">
        <v>1</v>
      </c>
      <c r="E1231" s="236"/>
      <c r="F1231" s="40">
        <f t="shared" si="78"/>
        <v>0</v>
      </c>
    </row>
    <row r="1232" spans="1:9" s="139" customFormat="1" ht="12.75" x14ac:dyDescent="0.2">
      <c r="A1232" s="248" t="s">
        <v>2539</v>
      </c>
      <c r="B1232" s="235" t="s">
        <v>501</v>
      </c>
      <c r="C1232" s="80" t="s">
        <v>318</v>
      </c>
      <c r="D1232" s="463">
        <v>1</v>
      </c>
      <c r="E1232" s="236"/>
      <c r="F1232" s="40">
        <f t="shared" si="78"/>
        <v>0</v>
      </c>
    </row>
    <row r="1233" spans="1:9" s="29" customFormat="1" ht="15" customHeight="1" x14ac:dyDescent="0.2">
      <c r="A1233" s="248" t="s">
        <v>2540</v>
      </c>
      <c r="B1233" s="31" t="s">
        <v>325</v>
      </c>
      <c r="C1233" s="80" t="s">
        <v>318</v>
      </c>
      <c r="D1233" s="463">
        <v>1</v>
      </c>
      <c r="E1233" s="237"/>
      <c r="F1233" s="40">
        <f t="shared" si="78"/>
        <v>0</v>
      </c>
      <c r="G1233" s="139"/>
      <c r="H1233" s="139"/>
      <c r="I1233" s="139"/>
    </row>
    <row r="1234" spans="1:9" s="29" customFormat="1" ht="113.25" customHeight="1" x14ac:dyDescent="0.2">
      <c r="A1234" s="248" t="s">
        <v>2541</v>
      </c>
      <c r="B1234" s="30" t="s">
        <v>1441</v>
      </c>
      <c r="C1234" s="80" t="s">
        <v>318</v>
      </c>
      <c r="D1234" s="463">
        <v>1</v>
      </c>
      <c r="E1234" s="237"/>
      <c r="F1234" s="40">
        <f t="shared" si="78"/>
        <v>0</v>
      </c>
    </row>
    <row r="1235" spans="1:9" s="139" customFormat="1" ht="12.75" x14ac:dyDescent="0.2">
      <c r="A1235" s="239" t="s">
        <v>1554</v>
      </c>
      <c r="B1235" s="568" t="s">
        <v>3012</v>
      </c>
      <c r="C1235" s="569"/>
      <c r="D1235" s="569"/>
      <c r="E1235" s="570"/>
      <c r="F1235" s="470">
        <f>SUM(F1228:F1234)</f>
        <v>0</v>
      </c>
    </row>
    <row r="1236" spans="1:9" s="139" customFormat="1" ht="12.75" x14ac:dyDescent="0.2">
      <c r="A1236" s="249"/>
      <c r="B1236" s="250"/>
      <c r="C1236" s="537"/>
      <c r="D1236" s="524"/>
      <c r="E1236" s="251"/>
      <c r="F1236" s="257"/>
    </row>
    <row r="1237" spans="1:9" s="29" customFormat="1" ht="15" customHeight="1" x14ac:dyDescent="0.2">
      <c r="A1237" s="345" t="s">
        <v>1555</v>
      </c>
      <c r="B1237" s="567" t="s">
        <v>516</v>
      </c>
      <c r="C1237" s="567"/>
      <c r="D1237" s="567"/>
      <c r="E1237" s="567"/>
      <c r="F1237" s="567"/>
    </row>
    <row r="1238" spans="1:9" s="139" customFormat="1" ht="12.75" x14ac:dyDescent="0.2">
      <c r="A1238" s="234" t="s">
        <v>2542</v>
      </c>
      <c r="B1238" s="235" t="s">
        <v>478</v>
      </c>
      <c r="C1238" s="80" t="s">
        <v>318</v>
      </c>
      <c r="D1238" s="463">
        <v>2</v>
      </c>
      <c r="E1238" s="236"/>
      <c r="F1238" s="40">
        <f>+E1238*D1238</f>
        <v>0</v>
      </c>
    </row>
    <row r="1239" spans="1:9" s="139" customFormat="1" ht="12.75" x14ac:dyDescent="0.2">
      <c r="A1239" s="234" t="s">
        <v>2543</v>
      </c>
      <c r="B1239" s="235" t="s">
        <v>479</v>
      </c>
      <c r="C1239" s="80" t="s">
        <v>318</v>
      </c>
      <c r="D1239" s="463">
        <v>1</v>
      </c>
      <c r="E1239" s="236"/>
      <c r="F1239" s="40">
        <f t="shared" ref="F1239:F1254" si="79">+E1239*D1239</f>
        <v>0</v>
      </c>
    </row>
    <row r="1240" spans="1:9" s="139" customFormat="1" ht="12.75" x14ac:dyDescent="0.2">
      <c r="A1240" s="234" t="s">
        <v>2544</v>
      </c>
      <c r="B1240" s="235" t="s">
        <v>373</v>
      </c>
      <c r="C1240" s="80" t="s">
        <v>318</v>
      </c>
      <c r="D1240" s="463">
        <v>2</v>
      </c>
      <c r="E1240" s="236"/>
      <c r="F1240" s="40">
        <f t="shared" si="79"/>
        <v>0</v>
      </c>
    </row>
    <row r="1241" spans="1:9" s="139" customFormat="1" ht="12.75" x14ac:dyDescent="0.2">
      <c r="A1241" s="234" t="s">
        <v>2545</v>
      </c>
      <c r="B1241" s="235" t="s">
        <v>320</v>
      </c>
      <c r="C1241" s="80" t="s">
        <v>318</v>
      </c>
      <c r="D1241" s="463">
        <v>1</v>
      </c>
      <c r="E1241" s="236"/>
      <c r="F1241" s="40">
        <f t="shared" si="79"/>
        <v>0</v>
      </c>
    </row>
    <row r="1242" spans="1:9" s="139" customFormat="1" ht="12.75" x14ac:dyDescent="0.2">
      <c r="A1242" s="234" t="s">
        <v>2546</v>
      </c>
      <c r="B1242" s="235" t="s">
        <v>436</v>
      </c>
      <c r="C1242" s="80" t="s">
        <v>318</v>
      </c>
      <c r="D1242" s="463">
        <v>1</v>
      </c>
      <c r="E1242" s="236"/>
      <c r="F1242" s="40">
        <f t="shared" si="79"/>
        <v>0</v>
      </c>
    </row>
    <row r="1243" spans="1:9" s="139" customFormat="1" ht="12.75" x14ac:dyDescent="0.2">
      <c r="A1243" s="234" t="s">
        <v>2547</v>
      </c>
      <c r="B1243" s="235" t="s">
        <v>321</v>
      </c>
      <c r="C1243" s="80" t="s">
        <v>318</v>
      </c>
      <c r="D1243" s="463">
        <v>1</v>
      </c>
      <c r="E1243" s="236"/>
      <c r="F1243" s="40">
        <f t="shared" si="79"/>
        <v>0</v>
      </c>
    </row>
    <row r="1244" spans="1:9" s="139" customFormat="1" ht="12.75" x14ac:dyDescent="0.2">
      <c r="A1244" s="234" t="s">
        <v>2548</v>
      </c>
      <c r="B1244" s="235" t="s">
        <v>322</v>
      </c>
      <c r="C1244" s="80" t="s">
        <v>318</v>
      </c>
      <c r="D1244" s="463">
        <v>1</v>
      </c>
      <c r="E1244" s="236"/>
      <c r="F1244" s="40">
        <f t="shared" si="79"/>
        <v>0</v>
      </c>
    </row>
    <row r="1245" spans="1:9" s="139" customFormat="1" ht="12.75" x14ac:dyDescent="0.2">
      <c r="A1245" s="234" t="s">
        <v>2549</v>
      </c>
      <c r="B1245" s="235" t="s">
        <v>374</v>
      </c>
      <c r="C1245" s="80" t="s">
        <v>318</v>
      </c>
      <c r="D1245" s="463">
        <v>1</v>
      </c>
      <c r="E1245" s="236"/>
      <c r="F1245" s="40">
        <f t="shared" si="79"/>
        <v>0</v>
      </c>
    </row>
    <row r="1246" spans="1:9" s="139" customFormat="1" ht="12.75" x14ac:dyDescent="0.2">
      <c r="A1246" s="234" t="s">
        <v>2550</v>
      </c>
      <c r="B1246" s="235" t="s">
        <v>437</v>
      </c>
      <c r="C1246" s="80" t="s">
        <v>318</v>
      </c>
      <c r="D1246" s="463">
        <v>1</v>
      </c>
      <c r="E1246" s="236"/>
      <c r="F1246" s="40">
        <f t="shared" si="79"/>
        <v>0</v>
      </c>
    </row>
    <row r="1247" spans="1:9" s="139" customFormat="1" ht="12.75" x14ac:dyDescent="0.2">
      <c r="A1247" s="234" t="s">
        <v>2551</v>
      </c>
      <c r="B1247" s="235" t="s">
        <v>327</v>
      </c>
      <c r="C1247" s="80" t="s">
        <v>318</v>
      </c>
      <c r="D1247" s="463">
        <v>1</v>
      </c>
      <c r="E1247" s="236"/>
      <c r="F1247" s="40">
        <f t="shared" si="79"/>
        <v>0</v>
      </c>
    </row>
    <row r="1248" spans="1:9" s="139" customFormat="1" ht="12.75" x14ac:dyDescent="0.2">
      <c r="A1248" s="234" t="s">
        <v>2552</v>
      </c>
      <c r="B1248" s="235" t="s">
        <v>438</v>
      </c>
      <c r="C1248" s="80" t="s">
        <v>318</v>
      </c>
      <c r="D1248" s="463">
        <v>1</v>
      </c>
      <c r="E1248" s="236"/>
      <c r="F1248" s="40">
        <f t="shared" si="79"/>
        <v>0</v>
      </c>
    </row>
    <row r="1249" spans="1:9" s="139" customFormat="1" ht="94.5" customHeight="1" x14ac:dyDescent="0.2">
      <c r="A1249" s="234" t="s">
        <v>2553</v>
      </c>
      <c r="B1249" s="48" t="s">
        <v>323</v>
      </c>
      <c r="C1249" s="80" t="s">
        <v>318</v>
      </c>
      <c r="D1249" s="463">
        <v>1</v>
      </c>
      <c r="E1249" s="236"/>
      <c r="F1249" s="40">
        <f t="shared" si="79"/>
        <v>0</v>
      </c>
    </row>
    <row r="1250" spans="1:9" s="139" customFormat="1" ht="94.5" customHeight="1" x14ac:dyDescent="0.2">
      <c r="A1250" s="234" t="s">
        <v>2554</v>
      </c>
      <c r="B1250" s="238" t="s">
        <v>377</v>
      </c>
      <c r="C1250" s="80" t="s">
        <v>318</v>
      </c>
      <c r="D1250" s="463">
        <v>1</v>
      </c>
      <c r="E1250" s="236"/>
      <c r="F1250" s="40">
        <f t="shared" si="79"/>
        <v>0</v>
      </c>
    </row>
    <row r="1251" spans="1:9" s="139" customFormat="1" ht="12.75" x14ac:dyDescent="0.2">
      <c r="A1251" s="234" t="s">
        <v>2555</v>
      </c>
      <c r="B1251" s="235" t="s">
        <v>324</v>
      </c>
      <c r="C1251" s="80" t="s">
        <v>318</v>
      </c>
      <c r="D1251" s="463">
        <v>1</v>
      </c>
      <c r="E1251" s="236"/>
      <c r="F1251" s="40">
        <f t="shared" si="79"/>
        <v>0</v>
      </c>
    </row>
    <row r="1252" spans="1:9" s="139" customFormat="1" ht="12.75" x14ac:dyDescent="0.2">
      <c r="A1252" s="234" t="s">
        <v>2556</v>
      </c>
      <c r="B1252" s="235" t="s">
        <v>381</v>
      </c>
      <c r="C1252" s="80" t="s">
        <v>318</v>
      </c>
      <c r="D1252" s="463">
        <v>1</v>
      </c>
      <c r="E1252" s="236"/>
      <c r="F1252" s="40">
        <f t="shared" si="79"/>
        <v>0</v>
      </c>
    </row>
    <row r="1253" spans="1:9" s="29" customFormat="1" ht="15" customHeight="1" x14ac:dyDescent="0.2">
      <c r="A1253" s="234" t="s">
        <v>2557</v>
      </c>
      <c r="B1253" s="31" t="s">
        <v>380</v>
      </c>
      <c r="C1253" s="80" t="s">
        <v>318</v>
      </c>
      <c r="D1253" s="463">
        <v>1</v>
      </c>
      <c r="E1253" s="237"/>
      <c r="F1253" s="40">
        <f t="shared" si="79"/>
        <v>0</v>
      </c>
      <c r="G1253" s="139"/>
      <c r="H1253" s="139"/>
      <c r="I1253" s="139"/>
    </row>
    <row r="1254" spans="1:9" s="29" customFormat="1" ht="113.25" customHeight="1" x14ac:dyDescent="0.2">
      <c r="A1254" s="234" t="s">
        <v>2558</v>
      </c>
      <c r="B1254" s="30" t="s">
        <v>1441</v>
      </c>
      <c r="C1254" s="80" t="s">
        <v>318</v>
      </c>
      <c r="D1254" s="463">
        <v>1</v>
      </c>
      <c r="E1254" s="237"/>
      <c r="F1254" s="40">
        <f t="shared" si="79"/>
        <v>0</v>
      </c>
    </row>
    <row r="1255" spans="1:9" s="139" customFormat="1" ht="12.75" x14ac:dyDescent="0.2">
      <c r="A1255" s="239" t="s">
        <v>1555</v>
      </c>
      <c r="B1255" s="568" t="s">
        <v>3013</v>
      </c>
      <c r="C1255" s="569"/>
      <c r="D1255" s="569"/>
      <c r="E1255" s="570"/>
      <c r="F1255" s="470">
        <f>SUM(F1238:F1254)</f>
        <v>0</v>
      </c>
    </row>
    <row r="1256" spans="1:9" s="139" customFormat="1" ht="12.75" x14ac:dyDescent="0.2">
      <c r="A1256" s="249"/>
      <c r="B1256" s="250"/>
      <c r="C1256" s="537"/>
      <c r="D1256" s="524"/>
      <c r="E1256" s="252"/>
      <c r="F1256" s="253"/>
    </row>
    <row r="1257" spans="1:9" s="284" customFormat="1" ht="15" customHeight="1" x14ac:dyDescent="0.2">
      <c r="A1257" s="345" t="s">
        <v>1556</v>
      </c>
      <c r="B1257" s="564" t="s">
        <v>517</v>
      </c>
      <c r="C1257" s="565"/>
      <c r="D1257" s="565"/>
      <c r="E1257" s="565"/>
      <c r="F1257" s="566"/>
    </row>
    <row r="1258" spans="1:9" s="284" customFormat="1" ht="15" customHeight="1" x14ac:dyDescent="0.2">
      <c r="A1258" s="248" t="s">
        <v>2559</v>
      </c>
      <c r="B1258" s="235" t="s">
        <v>489</v>
      </c>
      <c r="C1258" s="541" t="s">
        <v>318</v>
      </c>
      <c r="D1258" s="463">
        <v>2</v>
      </c>
      <c r="E1258" s="237"/>
      <c r="F1258" s="40">
        <f>+E1258*D1258</f>
        <v>0</v>
      </c>
    </row>
    <row r="1259" spans="1:9" s="285" customFormat="1" ht="12.75" x14ac:dyDescent="0.2">
      <c r="A1259" s="248" t="s">
        <v>2560</v>
      </c>
      <c r="B1259" s="235" t="s">
        <v>322</v>
      </c>
      <c r="C1259" s="80" t="s">
        <v>318</v>
      </c>
      <c r="D1259" s="463">
        <v>1</v>
      </c>
      <c r="E1259" s="237"/>
      <c r="F1259" s="40">
        <f t="shared" ref="F1259:F1264" si="80">+E1259*D1259</f>
        <v>0</v>
      </c>
    </row>
    <row r="1260" spans="1:9" s="285" customFormat="1" ht="12.75" x14ac:dyDescent="0.2">
      <c r="A1260" s="248" t="s">
        <v>2561</v>
      </c>
      <c r="B1260" s="235" t="s">
        <v>494</v>
      </c>
      <c r="C1260" s="80" t="s">
        <v>318</v>
      </c>
      <c r="D1260" s="463">
        <v>1</v>
      </c>
      <c r="E1260" s="236"/>
      <c r="F1260" s="40">
        <f t="shared" si="80"/>
        <v>0</v>
      </c>
    </row>
    <row r="1261" spans="1:9" s="285" customFormat="1" ht="94.5" customHeight="1" x14ac:dyDescent="0.2">
      <c r="A1261" s="248" t="s">
        <v>2562</v>
      </c>
      <c r="B1261" s="286" t="s">
        <v>323</v>
      </c>
      <c r="C1261" s="80" t="s">
        <v>318</v>
      </c>
      <c r="D1261" s="463">
        <v>1</v>
      </c>
      <c r="E1261" s="236"/>
      <c r="F1261" s="40">
        <f t="shared" si="80"/>
        <v>0</v>
      </c>
    </row>
    <row r="1262" spans="1:9" s="285" customFormat="1" ht="12.75" x14ac:dyDescent="0.2">
      <c r="A1262" s="248" t="s">
        <v>2563</v>
      </c>
      <c r="B1262" s="235" t="s">
        <v>501</v>
      </c>
      <c r="C1262" s="80" t="s">
        <v>318</v>
      </c>
      <c r="D1262" s="463">
        <v>1</v>
      </c>
      <c r="E1262" s="236"/>
      <c r="F1262" s="40">
        <f t="shared" si="80"/>
        <v>0</v>
      </c>
    </row>
    <row r="1263" spans="1:9" s="284" customFormat="1" ht="15" customHeight="1" x14ac:dyDescent="0.2">
      <c r="A1263" s="248" t="s">
        <v>2564</v>
      </c>
      <c r="B1263" s="31" t="s">
        <v>325</v>
      </c>
      <c r="C1263" s="80" t="s">
        <v>318</v>
      </c>
      <c r="D1263" s="463">
        <v>1</v>
      </c>
      <c r="E1263" s="237"/>
      <c r="F1263" s="40">
        <f t="shared" si="80"/>
        <v>0</v>
      </c>
      <c r="G1263" s="285"/>
      <c r="H1263" s="285"/>
      <c r="I1263" s="285"/>
    </row>
    <row r="1264" spans="1:9" s="284" customFormat="1" ht="113.25" customHeight="1" x14ac:dyDescent="0.2">
      <c r="A1264" s="248" t="s">
        <v>2565</v>
      </c>
      <c r="B1264" s="243" t="s">
        <v>1441</v>
      </c>
      <c r="C1264" s="80" t="s">
        <v>318</v>
      </c>
      <c r="D1264" s="463">
        <v>1</v>
      </c>
      <c r="E1264" s="237"/>
      <c r="F1264" s="40">
        <f t="shared" si="80"/>
        <v>0</v>
      </c>
    </row>
    <row r="1265" spans="1:9" s="285" customFormat="1" ht="12.75" x14ac:dyDescent="0.2">
      <c r="A1265" s="287" t="s">
        <v>1556</v>
      </c>
      <c r="B1265" s="568" t="s">
        <v>3014</v>
      </c>
      <c r="C1265" s="569"/>
      <c r="D1265" s="569"/>
      <c r="E1265" s="570"/>
      <c r="F1265" s="470">
        <f>SUM(F1258:F1264)</f>
        <v>0</v>
      </c>
    </row>
    <row r="1266" spans="1:9" s="139" customFormat="1" ht="12.75" x14ac:dyDescent="0.2">
      <c r="A1266" s="249"/>
      <c r="B1266" s="250"/>
      <c r="C1266" s="537"/>
      <c r="D1266" s="524"/>
      <c r="E1266" s="251"/>
      <c r="F1266" s="257"/>
    </row>
    <row r="1267" spans="1:9" s="29" customFormat="1" ht="15" customHeight="1" x14ac:dyDescent="0.2">
      <c r="A1267" s="345" t="s">
        <v>1557</v>
      </c>
      <c r="B1267" s="564" t="s">
        <v>600</v>
      </c>
      <c r="C1267" s="565"/>
      <c r="D1267" s="565"/>
      <c r="E1267" s="565"/>
      <c r="F1267" s="566"/>
    </row>
    <row r="1268" spans="1:9" s="139" customFormat="1" ht="12.75" x14ac:dyDescent="0.2">
      <c r="A1268" s="234" t="s">
        <v>2566</v>
      </c>
      <c r="B1268" s="235" t="s">
        <v>513</v>
      </c>
      <c r="C1268" s="80" t="s">
        <v>318</v>
      </c>
      <c r="D1268" s="463">
        <v>1</v>
      </c>
      <c r="E1268" s="236"/>
      <c r="F1268" s="40">
        <f>D1268*E1268</f>
        <v>0</v>
      </c>
    </row>
    <row r="1269" spans="1:9" s="29" customFormat="1" ht="15" customHeight="1" x14ac:dyDescent="0.2">
      <c r="A1269" s="234" t="s">
        <v>2567</v>
      </c>
      <c r="B1269" s="31" t="s">
        <v>380</v>
      </c>
      <c r="C1269" s="80" t="s">
        <v>318</v>
      </c>
      <c r="D1269" s="463">
        <v>1</v>
      </c>
      <c r="E1269" s="237"/>
      <c r="F1269" s="40">
        <f t="shared" ref="F1269:F1270" si="81">D1269*E1269</f>
        <v>0</v>
      </c>
      <c r="G1269" s="139"/>
      <c r="H1269" s="139"/>
      <c r="I1269" s="139"/>
    </row>
    <row r="1270" spans="1:9" s="29" customFormat="1" ht="113.25" customHeight="1" x14ac:dyDescent="0.2">
      <c r="A1270" s="234" t="s">
        <v>2568</v>
      </c>
      <c r="B1270" s="30" t="s">
        <v>1441</v>
      </c>
      <c r="C1270" s="80" t="s">
        <v>318</v>
      </c>
      <c r="D1270" s="463">
        <v>1</v>
      </c>
      <c r="E1270" s="237"/>
      <c r="F1270" s="40">
        <f t="shared" si="81"/>
        <v>0</v>
      </c>
    </row>
    <row r="1271" spans="1:9" s="139" customFormat="1" ht="12.75" x14ac:dyDescent="0.2">
      <c r="A1271" s="239" t="s">
        <v>1557</v>
      </c>
      <c r="B1271" s="568" t="s">
        <v>3015</v>
      </c>
      <c r="C1271" s="569"/>
      <c r="D1271" s="569"/>
      <c r="E1271" s="570"/>
      <c r="F1271" s="470">
        <f>SUM(F1268:F1270)</f>
        <v>0</v>
      </c>
    </row>
    <row r="1272" spans="1:9" s="139" customFormat="1" ht="12.75" x14ac:dyDescent="0.2">
      <c r="A1272" s="249"/>
      <c r="B1272" s="250"/>
      <c r="C1272" s="537"/>
      <c r="D1272" s="524"/>
      <c r="E1272" s="251"/>
      <c r="F1272" s="257"/>
    </row>
    <row r="1273" spans="1:9" s="29" customFormat="1" ht="15" customHeight="1" x14ac:dyDescent="0.2">
      <c r="A1273" s="345" t="s">
        <v>1558</v>
      </c>
      <c r="B1273" s="564" t="s">
        <v>601</v>
      </c>
      <c r="C1273" s="565"/>
      <c r="D1273" s="565"/>
      <c r="E1273" s="565"/>
      <c r="F1273" s="566"/>
    </row>
    <row r="1274" spans="1:9" s="139" customFormat="1" ht="12.75" x14ac:dyDescent="0.2">
      <c r="A1274" s="234" t="s">
        <v>2569</v>
      </c>
      <c r="B1274" s="235" t="s">
        <v>513</v>
      </c>
      <c r="C1274" s="80" t="s">
        <v>318</v>
      </c>
      <c r="D1274" s="463">
        <v>1</v>
      </c>
      <c r="E1274" s="236"/>
      <c r="F1274" s="40">
        <f>D1274*E1274</f>
        <v>0</v>
      </c>
    </row>
    <row r="1275" spans="1:9" s="29" customFormat="1" ht="15" customHeight="1" x14ac:dyDescent="0.2">
      <c r="A1275" s="234" t="s">
        <v>2570</v>
      </c>
      <c r="B1275" s="31" t="s">
        <v>380</v>
      </c>
      <c r="C1275" s="80" t="s">
        <v>318</v>
      </c>
      <c r="D1275" s="463">
        <v>1</v>
      </c>
      <c r="E1275" s="237"/>
      <c r="F1275" s="40">
        <f t="shared" ref="F1275:F1276" si="82">D1275*E1275</f>
        <v>0</v>
      </c>
      <c r="G1275" s="139"/>
      <c r="H1275" s="139"/>
      <c r="I1275" s="139"/>
    </row>
    <row r="1276" spans="1:9" s="29" customFormat="1" ht="113.25" customHeight="1" x14ac:dyDescent="0.2">
      <c r="A1276" s="234" t="s">
        <v>2571</v>
      </c>
      <c r="B1276" s="30" t="s">
        <v>1441</v>
      </c>
      <c r="C1276" s="80" t="s">
        <v>318</v>
      </c>
      <c r="D1276" s="463">
        <v>1</v>
      </c>
      <c r="E1276" s="237"/>
      <c r="F1276" s="40">
        <f t="shared" si="82"/>
        <v>0</v>
      </c>
    </row>
    <row r="1277" spans="1:9" s="139" customFormat="1" ht="12.75" x14ac:dyDescent="0.2">
      <c r="A1277" s="239" t="s">
        <v>1558</v>
      </c>
      <c r="B1277" s="568" t="s">
        <v>3016</v>
      </c>
      <c r="C1277" s="569"/>
      <c r="D1277" s="569"/>
      <c r="E1277" s="570"/>
      <c r="F1277" s="470">
        <f>SUM(F1274:F1276)</f>
        <v>0</v>
      </c>
    </row>
    <row r="1278" spans="1:9" s="139" customFormat="1" ht="12.75" x14ac:dyDescent="0.2">
      <c r="A1278" s="249"/>
      <c r="B1278" s="250"/>
      <c r="C1278" s="537"/>
      <c r="D1278" s="524"/>
      <c r="E1278" s="251"/>
      <c r="F1278" s="257"/>
    </row>
    <row r="1279" spans="1:9" s="29" customFormat="1" ht="15" customHeight="1" x14ac:dyDescent="0.2">
      <c r="A1279" s="345" t="s">
        <v>1559</v>
      </c>
      <c r="B1279" s="564" t="s">
        <v>602</v>
      </c>
      <c r="C1279" s="565"/>
      <c r="D1279" s="565"/>
      <c r="E1279" s="565"/>
      <c r="F1279" s="566"/>
    </row>
    <row r="1280" spans="1:9" s="139" customFormat="1" ht="12.75" x14ac:dyDescent="0.2">
      <c r="A1280" s="234" t="s">
        <v>2572</v>
      </c>
      <c r="B1280" s="235" t="s">
        <v>513</v>
      </c>
      <c r="C1280" s="80" t="s">
        <v>318</v>
      </c>
      <c r="D1280" s="463">
        <v>2</v>
      </c>
      <c r="E1280" s="236"/>
      <c r="F1280" s="40">
        <f>D1280*E1280</f>
        <v>0</v>
      </c>
    </row>
    <row r="1281" spans="1:9" s="29" customFormat="1" ht="15" customHeight="1" x14ac:dyDescent="0.2">
      <c r="A1281" s="234" t="s">
        <v>2573</v>
      </c>
      <c r="B1281" s="31" t="s">
        <v>380</v>
      </c>
      <c r="C1281" s="80" t="s">
        <v>318</v>
      </c>
      <c r="D1281" s="463">
        <v>1</v>
      </c>
      <c r="E1281" s="237"/>
      <c r="F1281" s="40">
        <f t="shared" ref="F1281:F1282" si="83">D1281*E1281</f>
        <v>0</v>
      </c>
      <c r="G1281" s="139"/>
      <c r="H1281" s="139"/>
      <c r="I1281" s="139"/>
    </row>
    <row r="1282" spans="1:9" s="29" customFormat="1" ht="113.25" customHeight="1" x14ac:dyDescent="0.2">
      <c r="A1282" s="234" t="s">
        <v>2574</v>
      </c>
      <c r="B1282" s="30" t="s">
        <v>1441</v>
      </c>
      <c r="C1282" s="80" t="s">
        <v>318</v>
      </c>
      <c r="D1282" s="463">
        <v>1</v>
      </c>
      <c r="E1282" s="237"/>
      <c r="F1282" s="40">
        <f t="shared" si="83"/>
        <v>0</v>
      </c>
    </row>
    <row r="1283" spans="1:9" s="139" customFormat="1" ht="12.75" x14ac:dyDescent="0.2">
      <c r="A1283" s="239" t="s">
        <v>1559</v>
      </c>
      <c r="B1283" s="568" t="s">
        <v>3017</v>
      </c>
      <c r="C1283" s="569"/>
      <c r="D1283" s="569"/>
      <c r="E1283" s="570"/>
      <c r="F1283" s="470">
        <f>SUM(F1280:F1282)</f>
        <v>0</v>
      </c>
    </row>
    <row r="1284" spans="1:9" s="139" customFormat="1" ht="12.75" x14ac:dyDescent="0.2">
      <c r="A1284" s="249"/>
      <c r="B1284" s="250"/>
      <c r="C1284" s="537"/>
      <c r="D1284" s="524"/>
      <c r="E1284" s="251"/>
      <c r="F1284" s="257"/>
    </row>
    <row r="1285" spans="1:9" s="29" customFormat="1" ht="15" customHeight="1" x14ac:dyDescent="0.2">
      <c r="A1285" s="345" t="s">
        <v>1560</v>
      </c>
      <c r="B1285" s="567" t="s">
        <v>603</v>
      </c>
      <c r="C1285" s="567"/>
      <c r="D1285" s="567"/>
      <c r="E1285" s="567"/>
      <c r="F1285" s="567"/>
    </row>
    <row r="1286" spans="1:9" s="139" customFormat="1" ht="12.75" x14ac:dyDescent="0.2">
      <c r="A1286" s="234" t="s">
        <v>2575</v>
      </c>
      <c r="B1286" s="235" t="s">
        <v>469</v>
      </c>
      <c r="C1286" s="80" t="s">
        <v>318</v>
      </c>
      <c r="D1286" s="463">
        <v>4</v>
      </c>
      <c r="E1286" s="236"/>
      <c r="F1286" s="40">
        <f>+E1286*D1286</f>
        <v>0</v>
      </c>
    </row>
    <row r="1287" spans="1:9" s="139" customFormat="1" ht="12.75" x14ac:dyDescent="0.2">
      <c r="A1287" s="234" t="s">
        <v>2576</v>
      </c>
      <c r="B1287" s="235" t="s">
        <v>373</v>
      </c>
      <c r="C1287" s="80" t="s">
        <v>318</v>
      </c>
      <c r="D1287" s="463">
        <v>4</v>
      </c>
      <c r="E1287" s="236"/>
      <c r="F1287" s="40">
        <f t="shared" ref="F1287:F1290" si="84">+E1287*D1287</f>
        <v>0</v>
      </c>
    </row>
    <row r="1288" spans="1:9" s="139" customFormat="1" ht="12.75" x14ac:dyDescent="0.2">
      <c r="A1288" s="234" t="s">
        <v>2577</v>
      </c>
      <c r="B1288" s="235" t="s">
        <v>436</v>
      </c>
      <c r="C1288" s="80" t="s">
        <v>318</v>
      </c>
      <c r="D1288" s="463">
        <v>2</v>
      </c>
      <c r="E1288" s="236"/>
      <c r="F1288" s="40">
        <f t="shared" si="84"/>
        <v>0</v>
      </c>
    </row>
    <row r="1289" spans="1:9" s="139" customFormat="1" ht="12.75" x14ac:dyDescent="0.2">
      <c r="A1289" s="234" t="s">
        <v>2578</v>
      </c>
      <c r="B1289" s="235" t="s">
        <v>374</v>
      </c>
      <c r="C1289" s="80" t="s">
        <v>318</v>
      </c>
      <c r="D1289" s="463">
        <v>3</v>
      </c>
      <c r="E1289" s="236"/>
      <c r="F1289" s="40">
        <f t="shared" si="84"/>
        <v>0</v>
      </c>
    </row>
    <row r="1290" spans="1:9" s="139" customFormat="1" ht="12.75" x14ac:dyDescent="0.2">
      <c r="A1290" s="234" t="s">
        <v>2579</v>
      </c>
      <c r="B1290" s="235" t="s">
        <v>1458</v>
      </c>
      <c r="C1290" s="80" t="s">
        <v>318</v>
      </c>
      <c r="D1290" s="463">
        <v>1</v>
      </c>
      <c r="E1290" s="236"/>
      <c r="F1290" s="40">
        <f t="shared" si="84"/>
        <v>0</v>
      </c>
    </row>
    <row r="1291" spans="1:9" s="139" customFormat="1" ht="12.75" x14ac:dyDescent="0.2">
      <c r="A1291" s="234" t="s">
        <v>2580</v>
      </c>
      <c r="B1291" s="235" t="s">
        <v>438</v>
      </c>
      <c r="C1291" s="80" t="s">
        <v>318</v>
      </c>
      <c r="D1291" s="463">
        <v>2</v>
      </c>
      <c r="E1291" s="236"/>
      <c r="F1291" s="40">
        <f>+E1291*D1291</f>
        <v>0</v>
      </c>
    </row>
    <row r="1292" spans="1:9" s="139" customFormat="1" ht="94.5" customHeight="1" x14ac:dyDescent="0.2">
      <c r="A1292" s="234" t="s">
        <v>2581</v>
      </c>
      <c r="B1292" s="238" t="s">
        <v>377</v>
      </c>
      <c r="C1292" s="80" t="s">
        <v>318</v>
      </c>
      <c r="D1292" s="463">
        <v>2</v>
      </c>
      <c r="E1292" s="236"/>
      <c r="F1292" s="40">
        <f t="shared" ref="F1292:F1293" si="85">+E1292*D1292</f>
        <v>0</v>
      </c>
    </row>
    <row r="1293" spans="1:9" s="139" customFormat="1" ht="12.75" x14ac:dyDescent="0.2">
      <c r="A1293" s="234" t="s">
        <v>2582</v>
      </c>
      <c r="B1293" s="235" t="s">
        <v>381</v>
      </c>
      <c r="C1293" s="80" t="s">
        <v>318</v>
      </c>
      <c r="D1293" s="463">
        <v>2</v>
      </c>
      <c r="E1293" s="236"/>
      <c r="F1293" s="40">
        <f t="shared" si="85"/>
        <v>0</v>
      </c>
    </row>
    <row r="1294" spans="1:9" s="29" customFormat="1" ht="15" customHeight="1" x14ac:dyDescent="0.2">
      <c r="A1294" s="234" t="s">
        <v>2583</v>
      </c>
      <c r="B1294" s="31" t="s">
        <v>380</v>
      </c>
      <c r="C1294" s="80" t="s">
        <v>318</v>
      </c>
      <c r="D1294" s="463">
        <v>1</v>
      </c>
      <c r="E1294" s="237"/>
      <c r="F1294" s="40">
        <f t="shared" ref="F1294:F1295" si="86">D1294*E1294</f>
        <v>0</v>
      </c>
      <c r="G1294" s="139"/>
      <c r="H1294" s="139"/>
      <c r="I1294" s="139"/>
    </row>
    <row r="1295" spans="1:9" s="29" customFormat="1" ht="113.25" customHeight="1" x14ac:dyDescent="0.2">
      <c r="A1295" s="234" t="s">
        <v>2584</v>
      </c>
      <c r="B1295" s="30" t="s">
        <v>1441</v>
      </c>
      <c r="C1295" s="80" t="s">
        <v>318</v>
      </c>
      <c r="D1295" s="463">
        <v>1</v>
      </c>
      <c r="E1295" s="237"/>
      <c r="F1295" s="40">
        <f t="shared" si="86"/>
        <v>0</v>
      </c>
    </row>
    <row r="1296" spans="1:9" s="139" customFormat="1" ht="12.75" x14ac:dyDescent="0.2">
      <c r="A1296" s="239" t="s">
        <v>1560</v>
      </c>
      <c r="B1296" s="568" t="s">
        <v>3018</v>
      </c>
      <c r="C1296" s="569"/>
      <c r="D1296" s="569"/>
      <c r="E1296" s="570"/>
      <c r="F1296" s="470">
        <f>SUM(F1286:F1295)</f>
        <v>0</v>
      </c>
    </row>
    <row r="1297" spans="1:9" s="139" customFormat="1" ht="12.75" x14ac:dyDescent="0.2">
      <c r="A1297" s="249"/>
      <c r="B1297" s="250"/>
      <c r="C1297" s="537"/>
      <c r="D1297" s="524"/>
      <c r="E1297" s="251"/>
      <c r="F1297" s="257"/>
    </row>
    <row r="1298" spans="1:9" s="29" customFormat="1" ht="15" customHeight="1" x14ac:dyDescent="0.2">
      <c r="A1298" s="345" t="s">
        <v>1561</v>
      </c>
      <c r="B1298" s="564" t="s">
        <v>604</v>
      </c>
      <c r="C1298" s="565"/>
      <c r="D1298" s="565"/>
      <c r="E1298" s="565"/>
      <c r="F1298" s="566"/>
    </row>
    <row r="1299" spans="1:9" s="139" customFormat="1" ht="12.75" x14ac:dyDescent="0.2">
      <c r="A1299" s="234" t="s">
        <v>2585</v>
      </c>
      <c r="B1299" s="235" t="s">
        <v>605</v>
      </c>
      <c r="C1299" s="80" t="s">
        <v>318</v>
      </c>
      <c r="D1299" s="463">
        <v>2</v>
      </c>
      <c r="E1299" s="236"/>
      <c r="F1299" s="40">
        <f>D1299*E1299</f>
        <v>0</v>
      </c>
    </row>
    <row r="1300" spans="1:9" s="29" customFormat="1" ht="15" customHeight="1" x14ac:dyDescent="0.2">
      <c r="A1300" s="234" t="s">
        <v>2586</v>
      </c>
      <c r="B1300" s="31" t="s">
        <v>332</v>
      </c>
      <c r="C1300" s="80" t="s">
        <v>318</v>
      </c>
      <c r="D1300" s="463">
        <v>1</v>
      </c>
      <c r="E1300" s="237"/>
      <c r="F1300" s="40">
        <f t="shared" ref="F1300:F1301" si="87">D1300*E1300</f>
        <v>0</v>
      </c>
      <c r="G1300" s="139"/>
      <c r="H1300" s="139"/>
      <c r="I1300" s="139"/>
    </row>
    <row r="1301" spans="1:9" s="29" customFormat="1" ht="113.25" customHeight="1" x14ac:dyDescent="0.2">
      <c r="A1301" s="234" t="s">
        <v>2587</v>
      </c>
      <c r="B1301" s="30" t="s">
        <v>1441</v>
      </c>
      <c r="C1301" s="80" t="s">
        <v>318</v>
      </c>
      <c r="D1301" s="463">
        <v>1</v>
      </c>
      <c r="E1301" s="237"/>
      <c r="F1301" s="40">
        <f t="shared" si="87"/>
        <v>0</v>
      </c>
    </row>
    <row r="1302" spans="1:9" s="139" customFormat="1" ht="12.75" x14ac:dyDescent="0.2">
      <c r="A1302" s="239" t="s">
        <v>1561</v>
      </c>
      <c r="B1302" s="568" t="s">
        <v>3019</v>
      </c>
      <c r="C1302" s="569"/>
      <c r="D1302" s="569"/>
      <c r="E1302" s="570"/>
      <c r="F1302" s="470">
        <f>SUM(F1299:F1301)</f>
        <v>0</v>
      </c>
    </row>
    <row r="1303" spans="1:9" s="139" customFormat="1" ht="12.75" x14ac:dyDescent="0.2">
      <c r="A1303" s="249"/>
      <c r="B1303" s="250"/>
      <c r="C1303" s="537"/>
      <c r="D1303" s="524"/>
      <c r="E1303" s="251"/>
      <c r="F1303" s="257"/>
    </row>
    <row r="1304" spans="1:9" s="29" customFormat="1" ht="15" customHeight="1" x14ac:dyDescent="0.2">
      <c r="A1304" s="345" t="s">
        <v>1562</v>
      </c>
      <c r="B1304" s="567" t="s">
        <v>661</v>
      </c>
      <c r="C1304" s="567"/>
      <c r="D1304" s="567"/>
      <c r="E1304" s="567"/>
      <c r="F1304" s="567"/>
    </row>
    <row r="1305" spans="1:9" s="139" customFormat="1" ht="12.75" x14ac:dyDescent="0.2">
      <c r="A1305" s="234" t="s">
        <v>2588</v>
      </c>
      <c r="B1305" s="235" t="s">
        <v>606</v>
      </c>
      <c r="C1305" s="80" t="s">
        <v>318</v>
      </c>
      <c r="D1305" s="463">
        <v>1</v>
      </c>
      <c r="E1305" s="236"/>
      <c r="F1305" s="40">
        <f>+E1305*D1305</f>
        <v>0</v>
      </c>
    </row>
    <row r="1306" spans="1:9" s="139" customFormat="1" ht="12.75" x14ac:dyDescent="0.2">
      <c r="A1306" s="234" t="s">
        <v>2589</v>
      </c>
      <c r="B1306" s="235" t="s">
        <v>612</v>
      </c>
      <c r="C1306" s="80" t="s">
        <v>318</v>
      </c>
      <c r="D1306" s="463">
        <v>1</v>
      </c>
      <c r="E1306" s="236"/>
      <c r="F1306" s="40">
        <f t="shared" ref="F1306:F1337" si="88">+E1306*D1306</f>
        <v>0</v>
      </c>
    </row>
    <row r="1307" spans="1:9" s="139" customFormat="1" ht="12.75" x14ac:dyDescent="0.2">
      <c r="A1307" s="234" t="s">
        <v>2590</v>
      </c>
      <c r="B1307" s="235" t="s">
        <v>613</v>
      </c>
      <c r="C1307" s="80" t="s">
        <v>318</v>
      </c>
      <c r="D1307" s="463">
        <v>1</v>
      </c>
      <c r="E1307" s="236"/>
      <c r="F1307" s="40">
        <f t="shared" si="88"/>
        <v>0</v>
      </c>
    </row>
    <row r="1308" spans="1:9" s="139" customFormat="1" ht="12.75" x14ac:dyDescent="0.2">
      <c r="A1308" s="234" t="s">
        <v>2591</v>
      </c>
      <c r="B1308" s="235" t="s">
        <v>614</v>
      </c>
      <c r="C1308" s="80" t="s">
        <v>318</v>
      </c>
      <c r="D1308" s="463">
        <v>1</v>
      </c>
      <c r="E1308" s="236"/>
      <c r="F1308" s="40">
        <f t="shared" si="88"/>
        <v>0</v>
      </c>
    </row>
    <row r="1309" spans="1:9" s="139" customFormat="1" ht="12.75" x14ac:dyDescent="0.2">
      <c r="A1309" s="234" t="s">
        <v>2592</v>
      </c>
      <c r="B1309" s="235" t="s">
        <v>496</v>
      </c>
      <c r="C1309" s="80" t="s">
        <v>318</v>
      </c>
      <c r="D1309" s="463">
        <v>3</v>
      </c>
      <c r="E1309" s="236"/>
      <c r="F1309" s="40">
        <f t="shared" si="88"/>
        <v>0</v>
      </c>
    </row>
    <row r="1310" spans="1:9" s="139" customFormat="1" ht="12.75" x14ac:dyDescent="0.2">
      <c r="A1310" s="234" t="s">
        <v>2593</v>
      </c>
      <c r="B1310" s="235" t="s">
        <v>373</v>
      </c>
      <c r="C1310" s="80" t="s">
        <v>318</v>
      </c>
      <c r="D1310" s="463">
        <v>2</v>
      </c>
      <c r="E1310" s="236"/>
      <c r="F1310" s="40">
        <f t="shared" si="88"/>
        <v>0</v>
      </c>
    </row>
    <row r="1311" spans="1:9" s="139" customFormat="1" ht="12.75" x14ac:dyDescent="0.2">
      <c r="A1311" s="234" t="s">
        <v>2594</v>
      </c>
      <c r="B1311" s="235" t="s">
        <v>321</v>
      </c>
      <c r="C1311" s="80" t="s">
        <v>318</v>
      </c>
      <c r="D1311" s="463">
        <v>4</v>
      </c>
      <c r="E1311" s="236"/>
      <c r="F1311" s="40">
        <f t="shared" si="88"/>
        <v>0</v>
      </c>
    </row>
    <row r="1312" spans="1:9" s="139" customFormat="1" ht="12.75" x14ac:dyDescent="0.2">
      <c r="A1312" s="234" t="s">
        <v>2595</v>
      </c>
      <c r="B1312" s="235" t="s">
        <v>320</v>
      </c>
      <c r="C1312" s="80" t="s">
        <v>318</v>
      </c>
      <c r="D1312" s="463">
        <v>1</v>
      </c>
      <c r="E1312" s="236"/>
      <c r="F1312" s="40">
        <f t="shared" si="88"/>
        <v>0</v>
      </c>
    </row>
    <row r="1313" spans="1:6" s="139" customFormat="1" ht="12.75" x14ac:dyDescent="0.2">
      <c r="A1313" s="234" t="s">
        <v>2596</v>
      </c>
      <c r="B1313" s="235" t="s">
        <v>609</v>
      </c>
      <c r="C1313" s="80" t="s">
        <v>318</v>
      </c>
      <c r="D1313" s="463">
        <v>1</v>
      </c>
      <c r="E1313" s="236"/>
      <c r="F1313" s="40">
        <f t="shared" si="88"/>
        <v>0</v>
      </c>
    </row>
    <row r="1314" spans="1:6" s="139" customFormat="1" ht="12.75" x14ac:dyDescent="0.2">
      <c r="A1314" s="234" t="s">
        <v>2597</v>
      </c>
      <c r="B1314" s="235" t="s">
        <v>611</v>
      </c>
      <c r="C1314" s="80" t="s">
        <v>318</v>
      </c>
      <c r="D1314" s="463">
        <v>2</v>
      </c>
      <c r="E1314" s="236"/>
      <c r="F1314" s="40">
        <f t="shared" si="88"/>
        <v>0</v>
      </c>
    </row>
    <row r="1315" spans="1:6" s="139" customFormat="1" ht="12.75" x14ac:dyDescent="0.2">
      <c r="A1315" s="234" t="s">
        <v>2598</v>
      </c>
      <c r="B1315" s="235" t="s">
        <v>432</v>
      </c>
      <c r="C1315" s="80" t="s">
        <v>318</v>
      </c>
      <c r="D1315" s="463">
        <v>2</v>
      </c>
      <c r="E1315" s="236"/>
      <c r="F1315" s="40">
        <f t="shared" si="88"/>
        <v>0</v>
      </c>
    </row>
    <row r="1316" spans="1:6" s="139" customFormat="1" ht="12.75" x14ac:dyDescent="0.2">
      <c r="A1316" s="234" t="s">
        <v>2599</v>
      </c>
      <c r="B1316" s="235" t="s">
        <v>336</v>
      </c>
      <c r="C1316" s="80" t="s">
        <v>318</v>
      </c>
      <c r="D1316" s="463">
        <v>2</v>
      </c>
      <c r="E1316" s="236"/>
      <c r="F1316" s="40">
        <f t="shared" si="88"/>
        <v>0</v>
      </c>
    </row>
    <row r="1317" spans="1:6" s="139" customFormat="1" ht="12.75" x14ac:dyDescent="0.2">
      <c r="A1317" s="234" t="s">
        <v>2600</v>
      </c>
      <c r="B1317" s="235" t="s">
        <v>1460</v>
      </c>
      <c r="C1317" s="80" t="s">
        <v>318</v>
      </c>
      <c r="D1317" s="463">
        <v>4</v>
      </c>
      <c r="E1317" s="236"/>
      <c r="F1317" s="40">
        <f t="shared" si="88"/>
        <v>0</v>
      </c>
    </row>
    <row r="1318" spans="1:6" s="139" customFormat="1" ht="12.75" x14ac:dyDescent="0.2">
      <c r="A1318" s="234" t="s">
        <v>2601</v>
      </c>
      <c r="B1318" s="235" t="s">
        <v>615</v>
      </c>
      <c r="C1318" s="80" t="s">
        <v>318</v>
      </c>
      <c r="D1318" s="463">
        <v>1</v>
      </c>
      <c r="E1318" s="236"/>
      <c r="F1318" s="40">
        <f t="shared" si="88"/>
        <v>0</v>
      </c>
    </row>
    <row r="1319" spans="1:6" s="139" customFormat="1" ht="12.75" x14ac:dyDescent="0.2">
      <c r="A1319" s="234" t="s">
        <v>2602</v>
      </c>
      <c r="B1319" s="235" t="s">
        <v>610</v>
      </c>
      <c r="C1319" s="80" t="s">
        <v>318</v>
      </c>
      <c r="D1319" s="463">
        <v>1</v>
      </c>
      <c r="E1319" s="236"/>
      <c r="F1319" s="40">
        <f t="shared" si="88"/>
        <v>0</v>
      </c>
    </row>
    <row r="1320" spans="1:6" s="139" customFormat="1" ht="12.75" x14ac:dyDescent="0.2">
      <c r="A1320" s="234" t="s">
        <v>2603</v>
      </c>
      <c r="B1320" s="235" t="s">
        <v>498</v>
      </c>
      <c r="C1320" s="80" t="s">
        <v>318</v>
      </c>
      <c r="D1320" s="463">
        <v>1</v>
      </c>
      <c r="E1320" s="236"/>
      <c r="F1320" s="40">
        <f t="shared" si="88"/>
        <v>0</v>
      </c>
    </row>
    <row r="1321" spans="1:6" s="139" customFormat="1" ht="12.75" x14ac:dyDescent="0.2">
      <c r="A1321" s="234" t="s">
        <v>2604</v>
      </c>
      <c r="B1321" s="235" t="s">
        <v>375</v>
      </c>
      <c r="C1321" s="80" t="s">
        <v>318</v>
      </c>
      <c r="D1321" s="463">
        <v>1</v>
      </c>
      <c r="E1321" s="236"/>
      <c r="F1321" s="40">
        <f t="shared" si="88"/>
        <v>0</v>
      </c>
    </row>
    <row r="1322" spans="1:6" s="139" customFormat="1" ht="12.75" x14ac:dyDescent="0.2">
      <c r="A1322" s="234" t="s">
        <v>2605</v>
      </c>
      <c r="B1322" s="235" t="s">
        <v>326</v>
      </c>
      <c r="C1322" s="80" t="s">
        <v>318</v>
      </c>
      <c r="D1322" s="463">
        <v>3</v>
      </c>
      <c r="E1322" s="236"/>
      <c r="F1322" s="40">
        <f t="shared" si="88"/>
        <v>0</v>
      </c>
    </row>
    <row r="1323" spans="1:6" s="139" customFormat="1" ht="12.75" x14ac:dyDescent="0.2">
      <c r="A1323" s="234" t="s">
        <v>2606</v>
      </c>
      <c r="B1323" s="235" t="s">
        <v>1459</v>
      </c>
      <c r="C1323" s="80" t="s">
        <v>318</v>
      </c>
      <c r="D1323" s="463">
        <v>2</v>
      </c>
      <c r="E1323" s="236"/>
      <c r="F1323" s="40">
        <f t="shared" si="88"/>
        <v>0</v>
      </c>
    </row>
    <row r="1324" spans="1:6" s="139" customFormat="1" ht="12.75" x14ac:dyDescent="0.2">
      <c r="A1324" s="234" t="s">
        <v>2607</v>
      </c>
      <c r="B1324" s="235" t="s">
        <v>364</v>
      </c>
      <c r="C1324" s="80" t="s">
        <v>318</v>
      </c>
      <c r="D1324" s="463">
        <v>1</v>
      </c>
      <c r="E1324" s="236"/>
      <c r="F1324" s="40">
        <f t="shared" si="88"/>
        <v>0</v>
      </c>
    </row>
    <row r="1325" spans="1:6" s="139" customFormat="1" ht="12.75" x14ac:dyDescent="0.2">
      <c r="A1325" s="234" t="s">
        <v>2608</v>
      </c>
      <c r="B1325" s="235" t="s">
        <v>327</v>
      </c>
      <c r="C1325" s="80" t="s">
        <v>318</v>
      </c>
      <c r="D1325" s="463">
        <v>2</v>
      </c>
      <c r="E1325" s="236"/>
      <c r="F1325" s="40">
        <f t="shared" si="88"/>
        <v>0</v>
      </c>
    </row>
    <row r="1326" spans="1:6" s="139" customFormat="1" ht="12.75" x14ac:dyDescent="0.2">
      <c r="A1326" s="234" t="s">
        <v>2609</v>
      </c>
      <c r="B1326" s="235" t="s">
        <v>438</v>
      </c>
      <c r="C1326" s="80" t="s">
        <v>318</v>
      </c>
      <c r="D1326" s="463">
        <v>1</v>
      </c>
      <c r="E1326" s="236"/>
      <c r="F1326" s="40">
        <f t="shared" si="88"/>
        <v>0</v>
      </c>
    </row>
    <row r="1327" spans="1:6" s="139" customFormat="1" ht="12.75" x14ac:dyDescent="0.2">
      <c r="A1327" s="234" t="s">
        <v>2610</v>
      </c>
      <c r="B1327" s="235" t="s">
        <v>607</v>
      </c>
      <c r="C1327" s="80" t="s">
        <v>318</v>
      </c>
      <c r="D1327" s="463">
        <v>1</v>
      </c>
      <c r="E1327" s="236"/>
      <c r="F1327" s="40">
        <f t="shared" si="88"/>
        <v>0</v>
      </c>
    </row>
    <row r="1328" spans="1:6" s="139" customFormat="1" ht="94.5" customHeight="1" x14ac:dyDescent="0.2">
      <c r="A1328" s="234" t="s">
        <v>2611</v>
      </c>
      <c r="B1328" s="48" t="s">
        <v>323</v>
      </c>
      <c r="C1328" s="80" t="s">
        <v>318</v>
      </c>
      <c r="D1328" s="463">
        <v>2</v>
      </c>
      <c r="E1328" s="236"/>
      <c r="F1328" s="40">
        <f t="shared" si="88"/>
        <v>0</v>
      </c>
    </row>
    <row r="1329" spans="1:9" s="139" customFormat="1" ht="94.5" customHeight="1" x14ac:dyDescent="0.2">
      <c r="A1329" s="234" t="s">
        <v>2612</v>
      </c>
      <c r="B1329" s="48" t="s">
        <v>377</v>
      </c>
      <c r="C1329" s="80" t="s">
        <v>318</v>
      </c>
      <c r="D1329" s="463">
        <v>1</v>
      </c>
      <c r="E1329" s="236"/>
      <c r="F1329" s="40">
        <f t="shared" si="88"/>
        <v>0</v>
      </c>
    </row>
    <row r="1330" spans="1:9" s="139" customFormat="1" ht="94.5" customHeight="1" x14ac:dyDescent="0.2">
      <c r="A1330" s="234" t="s">
        <v>2613</v>
      </c>
      <c r="B1330" s="238" t="s">
        <v>331</v>
      </c>
      <c r="C1330" s="80" t="s">
        <v>318</v>
      </c>
      <c r="D1330" s="463">
        <v>1</v>
      </c>
      <c r="E1330" s="236"/>
      <c r="F1330" s="40">
        <f t="shared" si="88"/>
        <v>0</v>
      </c>
    </row>
    <row r="1331" spans="1:9" s="139" customFormat="1" ht="409.5" customHeight="1" x14ac:dyDescent="0.2">
      <c r="A1331" s="234" t="s">
        <v>2614</v>
      </c>
      <c r="B1331" s="254" t="s">
        <v>1469</v>
      </c>
      <c r="C1331" s="80" t="s">
        <v>318</v>
      </c>
      <c r="D1331" s="114">
        <v>1</v>
      </c>
      <c r="E1331" s="236"/>
      <c r="F1331" s="40">
        <f t="shared" si="88"/>
        <v>0</v>
      </c>
    </row>
    <row r="1332" spans="1:9" s="139" customFormat="1" ht="219" customHeight="1" x14ac:dyDescent="0.2">
      <c r="A1332" s="234" t="s">
        <v>2615</v>
      </c>
      <c r="B1332" s="356" t="s">
        <v>1470</v>
      </c>
      <c r="C1332" s="80" t="s">
        <v>318</v>
      </c>
      <c r="D1332" s="463">
        <v>1</v>
      </c>
      <c r="E1332" s="236"/>
      <c r="F1332" s="40">
        <f t="shared" si="88"/>
        <v>0</v>
      </c>
    </row>
    <row r="1333" spans="1:9" s="139" customFormat="1" ht="12.75" x14ac:dyDescent="0.2">
      <c r="A1333" s="234" t="s">
        <v>2616</v>
      </c>
      <c r="B1333" s="235" t="s">
        <v>324</v>
      </c>
      <c r="C1333" s="80" t="s">
        <v>318</v>
      </c>
      <c r="D1333" s="463">
        <v>2</v>
      </c>
      <c r="E1333" s="236"/>
      <c r="F1333" s="40">
        <f t="shared" si="88"/>
        <v>0</v>
      </c>
    </row>
    <row r="1334" spans="1:9" s="139" customFormat="1" ht="12.75" x14ac:dyDescent="0.2">
      <c r="A1334" s="234" t="s">
        <v>2617</v>
      </c>
      <c r="B1334" s="235" t="s">
        <v>381</v>
      </c>
      <c r="C1334" s="80" t="s">
        <v>318</v>
      </c>
      <c r="D1334" s="463">
        <v>1</v>
      </c>
      <c r="E1334" s="236"/>
      <c r="F1334" s="40">
        <f t="shared" si="88"/>
        <v>0</v>
      </c>
    </row>
    <row r="1335" spans="1:9" s="139" customFormat="1" ht="12.75" x14ac:dyDescent="0.2">
      <c r="A1335" s="234" t="s">
        <v>2618</v>
      </c>
      <c r="B1335" s="235" t="s">
        <v>608</v>
      </c>
      <c r="C1335" s="80" t="s">
        <v>318</v>
      </c>
      <c r="D1335" s="463">
        <v>1</v>
      </c>
      <c r="E1335" s="236"/>
      <c r="F1335" s="40">
        <f t="shared" si="88"/>
        <v>0</v>
      </c>
    </row>
    <row r="1336" spans="1:9" s="29" customFormat="1" ht="15" customHeight="1" x14ac:dyDescent="0.2">
      <c r="A1336" s="234" t="s">
        <v>2619</v>
      </c>
      <c r="B1336" s="31" t="s">
        <v>332</v>
      </c>
      <c r="C1336" s="80" t="s">
        <v>318</v>
      </c>
      <c r="D1336" s="463">
        <v>1</v>
      </c>
      <c r="E1336" s="237"/>
      <c r="F1336" s="40">
        <f t="shared" si="88"/>
        <v>0</v>
      </c>
      <c r="G1336" s="139"/>
      <c r="H1336" s="139"/>
      <c r="I1336" s="139"/>
    </row>
    <row r="1337" spans="1:9" s="29" customFormat="1" ht="113.25" customHeight="1" x14ac:dyDescent="0.2">
      <c r="A1337" s="234" t="s">
        <v>2620</v>
      </c>
      <c r="B1337" s="30" t="s">
        <v>1441</v>
      </c>
      <c r="C1337" s="80" t="s">
        <v>318</v>
      </c>
      <c r="D1337" s="463">
        <v>1</v>
      </c>
      <c r="E1337" s="237"/>
      <c r="F1337" s="40">
        <f t="shared" si="88"/>
        <v>0</v>
      </c>
    </row>
    <row r="1338" spans="1:9" s="139" customFormat="1" ht="12.75" x14ac:dyDescent="0.2">
      <c r="A1338" s="239" t="s">
        <v>1562</v>
      </c>
      <c r="B1338" s="568" t="s">
        <v>3020</v>
      </c>
      <c r="C1338" s="569"/>
      <c r="D1338" s="569"/>
      <c r="E1338" s="570"/>
      <c r="F1338" s="470">
        <f>SUM(F1305:F1337)</f>
        <v>0</v>
      </c>
    </row>
    <row r="1339" spans="1:9" s="139" customFormat="1" ht="12.75" x14ac:dyDescent="0.2">
      <c r="A1339" s="249"/>
      <c r="B1339" s="250"/>
      <c r="C1339" s="537"/>
      <c r="D1339" s="524"/>
      <c r="E1339" s="252"/>
      <c r="F1339" s="253"/>
    </row>
    <row r="1340" spans="1:9" s="29" customFormat="1" ht="15" customHeight="1" x14ac:dyDescent="0.2">
      <c r="A1340" s="345" t="s">
        <v>1563</v>
      </c>
      <c r="B1340" s="564" t="s">
        <v>616</v>
      </c>
      <c r="C1340" s="565"/>
      <c r="D1340" s="565"/>
      <c r="E1340" s="565"/>
      <c r="F1340" s="566"/>
    </row>
    <row r="1341" spans="1:9" s="139" customFormat="1" ht="12.75" x14ac:dyDescent="0.2">
      <c r="A1341" s="234">
        <v>1</v>
      </c>
      <c r="B1341" s="235" t="s">
        <v>617</v>
      </c>
      <c r="C1341" s="80" t="s">
        <v>318</v>
      </c>
      <c r="D1341" s="463">
        <v>2</v>
      </c>
      <c r="E1341" s="236"/>
      <c r="F1341" s="40">
        <f>+E1341*D1341</f>
        <v>0</v>
      </c>
    </row>
    <row r="1342" spans="1:9" s="139" customFormat="1" ht="12.75" x14ac:dyDescent="0.2">
      <c r="A1342" s="234">
        <v>2</v>
      </c>
      <c r="B1342" s="235" t="s">
        <v>618</v>
      </c>
      <c r="C1342" s="80" t="s">
        <v>318</v>
      </c>
      <c r="D1342" s="463">
        <v>1</v>
      </c>
      <c r="E1342" s="236"/>
      <c r="F1342" s="40">
        <f t="shared" ref="F1342:F1345" si="89">+E1342*D1342</f>
        <v>0</v>
      </c>
    </row>
    <row r="1343" spans="1:9" s="139" customFormat="1" ht="12.75" x14ac:dyDescent="0.2">
      <c r="A1343" s="234">
        <v>25</v>
      </c>
      <c r="B1343" s="235" t="s">
        <v>348</v>
      </c>
      <c r="C1343" s="80" t="s">
        <v>318</v>
      </c>
      <c r="D1343" s="463">
        <v>1</v>
      </c>
      <c r="E1343" s="236"/>
      <c r="F1343" s="40">
        <f t="shared" si="89"/>
        <v>0</v>
      </c>
    </row>
    <row r="1344" spans="1:9" s="29" customFormat="1" ht="15" customHeight="1" x14ac:dyDescent="0.2">
      <c r="A1344" s="248">
        <v>2</v>
      </c>
      <c r="B1344" s="31" t="s">
        <v>619</v>
      </c>
      <c r="C1344" s="80" t="s">
        <v>318</v>
      </c>
      <c r="D1344" s="463">
        <v>1</v>
      </c>
      <c r="E1344" s="236"/>
      <c r="F1344" s="40">
        <f t="shared" si="89"/>
        <v>0</v>
      </c>
      <c r="G1344" s="139"/>
      <c r="H1344" s="139"/>
      <c r="I1344" s="139"/>
    </row>
    <row r="1345" spans="1:6" s="29" customFormat="1" ht="113.25" customHeight="1" x14ac:dyDescent="0.2">
      <c r="A1345" s="234">
        <v>3</v>
      </c>
      <c r="B1345" s="30" t="s">
        <v>1441</v>
      </c>
      <c r="C1345" s="80" t="s">
        <v>318</v>
      </c>
      <c r="D1345" s="463">
        <v>1</v>
      </c>
      <c r="E1345" s="237"/>
      <c r="F1345" s="40">
        <f t="shared" si="89"/>
        <v>0</v>
      </c>
    </row>
    <row r="1346" spans="1:6" s="139" customFormat="1" ht="12.75" x14ac:dyDescent="0.2">
      <c r="A1346" s="239" t="s">
        <v>1563</v>
      </c>
      <c r="B1346" s="568" t="s">
        <v>3021</v>
      </c>
      <c r="C1346" s="569"/>
      <c r="D1346" s="569"/>
      <c r="E1346" s="570"/>
      <c r="F1346" s="470">
        <f>SUM(F1341:F1345)</f>
        <v>0</v>
      </c>
    </row>
    <row r="1347" spans="1:6" s="139" customFormat="1" ht="12.75" x14ac:dyDescent="0.2">
      <c r="A1347" s="249"/>
      <c r="B1347" s="250"/>
      <c r="C1347" s="537"/>
      <c r="D1347" s="524"/>
      <c r="E1347" s="251"/>
      <c r="F1347" s="257"/>
    </row>
    <row r="1348" spans="1:6" s="29" customFormat="1" ht="15" customHeight="1" x14ac:dyDescent="0.2">
      <c r="A1348" s="345" t="s">
        <v>1564</v>
      </c>
      <c r="B1348" s="567" t="s">
        <v>620</v>
      </c>
      <c r="C1348" s="567"/>
      <c r="D1348" s="567"/>
      <c r="E1348" s="567"/>
      <c r="F1348" s="567"/>
    </row>
    <row r="1349" spans="1:6" s="139" customFormat="1" ht="12.75" x14ac:dyDescent="0.2">
      <c r="A1349" s="234" t="s">
        <v>2621</v>
      </c>
      <c r="B1349" s="235" t="s">
        <v>478</v>
      </c>
      <c r="C1349" s="80" t="s">
        <v>318</v>
      </c>
      <c r="D1349" s="463">
        <v>2</v>
      </c>
      <c r="E1349" s="236"/>
      <c r="F1349" s="40">
        <f>+E1349*D1349</f>
        <v>0</v>
      </c>
    </row>
    <row r="1350" spans="1:6" s="139" customFormat="1" ht="12.75" x14ac:dyDescent="0.2">
      <c r="A1350" s="234" t="s">
        <v>2622</v>
      </c>
      <c r="B1350" s="235" t="s">
        <v>621</v>
      </c>
      <c r="C1350" s="80" t="s">
        <v>318</v>
      </c>
      <c r="D1350" s="463">
        <v>2</v>
      </c>
      <c r="E1350" s="236"/>
      <c r="F1350" s="40">
        <f t="shared" ref="F1350:F1364" si="90">+E1350*D1350</f>
        <v>0</v>
      </c>
    </row>
    <row r="1351" spans="1:6" s="139" customFormat="1" ht="12.75" x14ac:dyDescent="0.2">
      <c r="A1351" s="234" t="s">
        <v>2623</v>
      </c>
      <c r="B1351" s="235" t="s">
        <v>373</v>
      </c>
      <c r="C1351" s="80" t="s">
        <v>318</v>
      </c>
      <c r="D1351" s="463">
        <v>2</v>
      </c>
      <c r="E1351" s="236"/>
      <c r="F1351" s="40">
        <f t="shared" si="90"/>
        <v>0</v>
      </c>
    </row>
    <row r="1352" spans="1:6" s="139" customFormat="1" ht="12.75" x14ac:dyDescent="0.2">
      <c r="A1352" s="234" t="s">
        <v>2624</v>
      </c>
      <c r="B1352" s="235" t="s">
        <v>363</v>
      </c>
      <c r="C1352" s="80" t="s">
        <v>318</v>
      </c>
      <c r="D1352" s="463">
        <v>1</v>
      </c>
      <c r="E1352" s="236"/>
      <c r="F1352" s="40">
        <f t="shared" si="90"/>
        <v>0</v>
      </c>
    </row>
    <row r="1353" spans="1:6" s="139" customFormat="1" ht="12.75" x14ac:dyDescent="0.2">
      <c r="A1353" s="234" t="s">
        <v>2625</v>
      </c>
      <c r="B1353" s="235" t="s">
        <v>436</v>
      </c>
      <c r="C1353" s="80" t="s">
        <v>318</v>
      </c>
      <c r="D1353" s="463">
        <v>2</v>
      </c>
      <c r="E1353" s="236"/>
      <c r="F1353" s="40">
        <f t="shared" si="90"/>
        <v>0</v>
      </c>
    </row>
    <row r="1354" spans="1:6" s="139" customFormat="1" ht="12.75" x14ac:dyDescent="0.2">
      <c r="A1354" s="234" t="s">
        <v>2626</v>
      </c>
      <c r="B1354" s="235" t="s">
        <v>345</v>
      </c>
      <c r="C1354" s="80" t="s">
        <v>318</v>
      </c>
      <c r="D1354" s="463">
        <v>1</v>
      </c>
      <c r="E1354" s="236"/>
      <c r="F1354" s="40">
        <f t="shared" si="90"/>
        <v>0</v>
      </c>
    </row>
    <row r="1355" spans="1:6" s="139" customFormat="1" ht="12.75" x14ac:dyDescent="0.2">
      <c r="A1355" s="234" t="s">
        <v>2627</v>
      </c>
      <c r="B1355" s="235" t="s">
        <v>374</v>
      </c>
      <c r="C1355" s="80" t="s">
        <v>318</v>
      </c>
      <c r="D1355" s="463">
        <v>1</v>
      </c>
      <c r="E1355" s="236"/>
      <c r="F1355" s="40">
        <f t="shared" si="90"/>
        <v>0</v>
      </c>
    </row>
    <row r="1356" spans="1:6" s="139" customFormat="1" ht="12.75" x14ac:dyDescent="0.2">
      <c r="A1356" s="234" t="s">
        <v>2628</v>
      </c>
      <c r="B1356" s="235" t="s">
        <v>622</v>
      </c>
      <c r="C1356" s="80" t="s">
        <v>318</v>
      </c>
      <c r="D1356" s="463">
        <v>1</v>
      </c>
      <c r="E1356" s="236"/>
      <c r="F1356" s="40">
        <f t="shared" si="90"/>
        <v>0</v>
      </c>
    </row>
    <row r="1357" spans="1:6" s="139" customFormat="1" ht="12.75" x14ac:dyDescent="0.2">
      <c r="A1357" s="234" t="s">
        <v>2629</v>
      </c>
      <c r="B1357" s="235" t="s">
        <v>364</v>
      </c>
      <c r="C1357" s="80" t="s">
        <v>318</v>
      </c>
      <c r="D1357" s="463">
        <v>1</v>
      </c>
      <c r="E1357" s="236"/>
      <c r="F1357" s="40">
        <f t="shared" si="90"/>
        <v>0</v>
      </c>
    </row>
    <row r="1358" spans="1:6" s="139" customFormat="1" ht="12.75" x14ac:dyDescent="0.2">
      <c r="A1358" s="234" t="s">
        <v>2630</v>
      </c>
      <c r="B1358" s="235" t="s">
        <v>438</v>
      </c>
      <c r="C1358" s="80" t="s">
        <v>318</v>
      </c>
      <c r="D1358" s="463">
        <v>1</v>
      </c>
      <c r="E1358" s="236"/>
      <c r="F1358" s="40">
        <f t="shared" si="90"/>
        <v>0</v>
      </c>
    </row>
    <row r="1359" spans="1:6" s="139" customFormat="1" ht="94.5" customHeight="1" x14ac:dyDescent="0.2">
      <c r="A1359" s="234" t="s">
        <v>2631</v>
      </c>
      <c r="B1359" s="48" t="s">
        <v>347</v>
      </c>
      <c r="C1359" s="80" t="s">
        <v>318</v>
      </c>
      <c r="D1359" s="463">
        <v>1</v>
      </c>
      <c r="E1359" s="236"/>
      <c r="F1359" s="40">
        <f t="shared" si="90"/>
        <v>0</v>
      </c>
    </row>
    <row r="1360" spans="1:6" s="139" customFormat="1" ht="94.5" customHeight="1" x14ac:dyDescent="0.2">
      <c r="A1360" s="234" t="s">
        <v>2632</v>
      </c>
      <c r="B1360" s="238" t="s">
        <v>377</v>
      </c>
      <c r="C1360" s="80" t="s">
        <v>318</v>
      </c>
      <c r="D1360" s="463">
        <v>1</v>
      </c>
      <c r="E1360" s="236"/>
      <c r="F1360" s="40">
        <f t="shared" si="90"/>
        <v>0</v>
      </c>
    </row>
    <row r="1361" spans="1:9" s="139" customFormat="1" ht="12.75" x14ac:dyDescent="0.2">
      <c r="A1361" s="234" t="s">
        <v>2633</v>
      </c>
      <c r="B1361" s="235" t="s">
        <v>348</v>
      </c>
      <c r="C1361" s="80" t="s">
        <v>318</v>
      </c>
      <c r="D1361" s="463">
        <v>1</v>
      </c>
      <c r="E1361" s="236"/>
      <c r="F1361" s="40">
        <f t="shared" si="90"/>
        <v>0</v>
      </c>
    </row>
    <row r="1362" spans="1:9" s="139" customFormat="1" ht="12.75" x14ac:dyDescent="0.2">
      <c r="A1362" s="234" t="s">
        <v>2634</v>
      </c>
      <c r="B1362" s="235" t="s">
        <v>381</v>
      </c>
      <c r="C1362" s="80" t="s">
        <v>318</v>
      </c>
      <c r="D1362" s="463">
        <v>1</v>
      </c>
      <c r="E1362" s="236"/>
      <c r="F1362" s="40">
        <f t="shared" si="90"/>
        <v>0</v>
      </c>
    </row>
    <row r="1363" spans="1:9" s="29" customFormat="1" ht="15" customHeight="1" x14ac:dyDescent="0.2">
      <c r="A1363" s="234" t="s">
        <v>2635</v>
      </c>
      <c r="B1363" s="31" t="s">
        <v>380</v>
      </c>
      <c r="C1363" s="80" t="s">
        <v>318</v>
      </c>
      <c r="D1363" s="463">
        <v>1</v>
      </c>
      <c r="E1363" s="237"/>
      <c r="F1363" s="40">
        <f t="shared" si="90"/>
        <v>0</v>
      </c>
      <c r="G1363" s="139"/>
      <c r="H1363" s="139"/>
      <c r="I1363" s="139"/>
    </row>
    <row r="1364" spans="1:9" s="29" customFormat="1" ht="113.25" customHeight="1" x14ac:dyDescent="0.2">
      <c r="A1364" s="234" t="s">
        <v>2636</v>
      </c>
      <c r="B1364" s="30" t="s">
        <v>1441</v>
      </c>
      <c r="C1364" s="80" t="s">
        <v>318</v>
      </c>
      <c r="D1364" s="463">
        <v>1</v>
      </c>
      <c r="E1364" s="237"/>
      <c r="F1364" s="40">
        <f t="shared" si="90"/>
        <v>0</v>
      </c>
    </row>
    <row r="1365" spans="1:9" s="139" customFormat="1" ht="12.75" x14ac:dyDescent="0.2">
      <c r="A1365" s="239" t="s">
        <v>1564</v>
      </c>
      <c r="B1365" s="568" t="s">
        <v>3022</v>
      </c>
      <c r="C1365" s="569"/>
      <c r="D1365" s="569"/>
      <c r="E1365" s="570"/>
      <c r="F1365" s="470">
        <f>SUM(F1349:F1364)</f>
        <v>0</v>
      </c>
    </row>
    <row r="1366" spans="1:9" s="139" customFormat="1" ht="12.75" x14ac:dyDescent="0.2">
      <c r="A1366" s="249"/>
      <c r="B1366" s="250"/>
      <c r="C1366" s="537"/>
      <c r="D1366" s="524"/>
      <c r="E1366" s="252"/>
      <c r="F1366" s="253"/>
    </row>
    <row r="1367" spans="1:9" s="29" customFormat="1" ht="15" customHeight="1" x14ac:dyDescent="0.2">
      <c r="A1367" s="345" t="s">
        <v>1565</v>
      </c>
      <c r="B1367" s="564" t="s">
        <v>638</v>
      </c>
      <c r="C1367" s="565"/>
      <c r="D1367" s="565"/>
      <c r="E1367" s="565"/>
      <c r="F1367" s="566"/>
    </row>
    <row r="1368" spans="1:9" s="139" customFormat="1" ht="12.75" x14ac:dyDescent="0.2">
      <c r="A1368" s="234" t="s">
        <v>2637</v>
      </c>
      <c r="B1368" s="235" t="s">
        <v>639</v>
      </c>
      <c r="C1368" s="80" t="s">
        <v>318</v>
      </c>
      <c r="D1368" s="463">
        <v>2</v>
      </c>
      <c r="E1368" s="236"/>
      <c r="F1368" s="40">
        <f>+E1368*D1368</f>
        <v>0</v>
      </c>
    </row>
    <row r="1369" spans="1:9" s="139" customFormat="1" ht="12.75" x14ac:dyDescent="0.2">
      <c r="A1369" s="234" t="s">
        <v>2638</v>
      </c>
      <c r="B1369" s="235" t="s">
        <v>640</v>
      </c>
      <c r="C1369" s="80" t="s">
        <v>318</v>
      </c>
      <c r="D1369" s="463">
        <v>1</v>
      </c>
      <c r="E1369" s="236"/>
      <c r="F1369" s="40">
        <f t="shared" ref="F1369:F1375" si="91">+E1369*D1369</f>
        <v>0</v>
      </c>
    </row>
    <row r="1370" spans="1:9" s="139" customFormat="1" ht="12.75" x14ac:dyDescent="0.2">
      <c r="A1370" s="234" t="s">
        <v>2639</v>
      </c>
      <c r="B1370" s="235" t="s">
        <v>436</v>
      </c>
      <c r="C1370" s="80" t="s">
        <v>318</v>
      </c>
      <c r="D1370" s="463">
        <v>1</v>
      </c>
      <c r="E1370" s="236"/>
      <c r="F1370" s="40">
        <f t="shared" si="91"/>
        <v>0</v>
      </c>
    </row>
    <row r="1371" spans="1:9" s="139" customFormat="1" ht="12.75" x14ac:dyDescent="0.2">
      <c r="A1371" s="234" t="s">
        <v>2640</v>
      </c>
      <c r="B1371" s="235" t="s">
        <v>641</v>
      </c>
      <c r="C1371" s="80" t="s">
        <v>318</v>
      </c>
      <c r="D1371" s="463">
        <v>1</v>
      </c>
      <c r="E1371" s="236"/>
      <c r="F1371" s="40">
        <f t="shared" si="91"/>
        <v>0</v>
      </c>
    </row>
    <row r="1372" spans="1:9" s="139" customFormat="1" ht="94.5" customHeight="1" x14ac:dyDescent="0.2">
      <c r="A1372" s="234" t="s">
        <v>2641</v>
      </c>
      <c r="B1372" s="238" t="s">
        <v>377</v>
      </c>
      <c r="C1372" s="80" t="s">
        <v>318</v>
      </c>
      <c r="D1372" s="463">
        <v>1</v>
      </c>
      <c r="E1372" s="236"/>
      <c r="F1372" s="40">
        <f t="shared" si="91"/>
        <v>0</v>
      </c>
    </row>
    <row r="1373" spans="1:9" s="139" customFormat="1" ht="12.75" x14ac:dyDescent="0.2">
      <c r="A1373" s="234" t="s">
        <v>2642</v>
      </c>
      <c r="B1373" s="235" t="s">
        <v>381</v>
      </c>
      <c r="C1373" s="80" t="s">
        <v>318</v>
      </c>
      <c r="D1373" s="463">
        <v>1</v>
      </c>
      <c r="E1373" s="236"/>
      <c r="F1373" s="40">
        <f t="shared" si="91"/>
        <v>0</v>
      </c>
    </row>
    <row r="1374" spans="1:9" s="29" customFormat="1" ht="15" customHeight="1" x14ac:dyDescent="0.2">
      <c r="A1374" s="234" t="s">
        <v>2643</v>
      </c>
      <c r="B1374" s="31" t="s">
        <v>642</v>
      </c>
      <c r="C1374" s="80" t="s">
        <v>318</v>
      </c>
      <c r="D1374" s="463">
        <v>1</v>
      </c>
      <c r="E1374" s="237"/>
      <c r="F1374" s="40">
        <f t="shared" si="91"/>
        <v>0</v>
      </c>
      <c r="G1374" s="139"/>
      <c r="H1374" s="139"/>
      <c r="I1374" s="139"/>
    </row>
    <row r="1375" spans="1:9" s="29" customFormat="1" ht="113.25" customHeight="1" x14ac:dyDescent="0.2">
      <c r="A1375" s="234" t="s">
        <v>2644</v>
      </c>
      <c r="B1375" s="30" t="s">
        <v>1441</v>
      </c>
      <c r="C1375" s="80" t="s">
        <v>318</v>
      </c>
      <c r="D1375" s="463">
        <v>1</v>
      </c>
      <c r="E1375" s="237"/>
      <c r="F1375" s="40">
        <f t="shared" si="91"/>
        <v>0</v>
      </c>
    </row>
    <row r="1376" spans="1:9" s="139" customFormat="1" ht="12.75" x14ac:dyDescent="0.2">
      <c r="A1376" s="239" t="s">
        <v>1565</v>
      </c>
      <c r="B1376" s="568" t="s">
        <v>3023</v>
      </c>
      <c r="C1376" s="569"/>
      <c r="D1376" s="569"/>
      <c r="E1376" s="570"/>
      <c r="F1376" s="470">
        <f>SUM(F1368:F1375)</f>
        <v>0</v>
      </c>
    </row>
    <row r="1377" spans="1:9" s="139" customFormat="1" ht="12.75" x14ac:dyDescent="0.2">
      <c r="A1377" s="249"/>
      <c r="B1377" s="250"/>
      <c r="C1377" s="537"/>
      <c r="D1377" s="524"/>
      <c r="E1377" s="251"/>
      <c r="F1377" s="257"/>
    </row>
    <row r="1378" spans="1:9" s="29" customFormat="1" ht="15" customHeight="1" x14ac:dyDescent="0.2">
      <c r="A1378" s="345" t="s">
        <v>1566</v>
      </c>
      <c r="B1378" s="564" t="s">
        <v>623</v>
      </c>
      <c r="C1378" s="565"/>
      <c r="D1378" s="565"/>
      <c r="E1378" s="565"/>
      <c r="F1378" s="566"/>
    </row>
    <row r="1379" spans="1:9" s="139" customFormat="1" ht="12.75" x14ac:dyDescent="0.2">
      <c r="A1379" s="234" t="s">
        <v>2645</v>
      </c>
      <c r="B1379" s="235" t="s">
        <v>617</v>
      </c>
      <c r="C1379" s="80" t="s">
        <v>318</v>
      </c>
      <c r="D1379" s="463">
        <v>2</v>
      </c>
      <c r="E1379" s="236"/>
      <c r="F1379" s="40">
        <f>+E1379*D1379</f>
        <v>0</v>
      </c>
    </row>
    <row r="1380" spans="1:9" s="139" customFormat="1" ht="12.75" x14ac:dyDescent="0.2">
      <c r="A1380" s="234" t="s">
        <v>2646</v>
      </c>
      <c r="B1380" s="235" t="s">
        <v>618</v>
      </c>
      <c r="C1380" s="80" t="s">
        <v>318</v>
      </c>
      <c r="D1380" s="463">
        <v>1</v>
      </c>
      <c r="E1380" s="236"/>
      <c r="F1380" s="40">
        <f t="shared" ref="F1380:F1386" si="92">+E1380*D1380</f>
        <v>0</v>
      </c>
    </row>
    <row r="1381" spans="1:9" s="139" customFormat="1" ht="12.75" x14ac:dyDescent="0.2">
      <c r="A1381" s="234" t="s">
        <v>2647</v>
      </c>
      <c r="B1381" s="235" t="s">
        <v>344</v>
      </c>
      <c r="C1381" s="80" t="s">
        <v>318</v>
      </c>
      <c r="D1381" s="463">
        <v>1</v>
      </c>
      <c r="E1381" s="236"/>
      <c r="F1381" s="40">
        <f t="shared" si="92"/>
        <v>0</v>
      </c>
    </row>
    <row r="1382" spans="1:9" s="139" customFormat="1" ht="12.75" x14ac:dyDescent="0.2">
      <c r="A1382" s="234" t="s">
        <v>2648</v>
      </c>
      <c r="B1382" s="235" t="s">
        <v>624</v>
      </c>
      <c r="C1382" s="80" t="s">
        <v>318</v>
      </c>
      <c r="D1382" s="463">
        <v>1</v>
      </c>
      <c r="E1382" s="236"/>
      <c r="F1382" s="40">
        <f t="shared" si="92"/>
        <v>0</v>
      </c>
    </row>
    <row r="1383" spans="1:9" s="139" customFormat="1" ht="94.5" customHeight="1" x14ac:dyDescent="0.2">
      <c r="A1383" s="234" t="s">
        <v>2649</v>
      </c>
      <c r="B1383" s="238" t="s">
        <v>347</v>
      </c>
      <c r="C1383" s="80" t="s">
        <v>318</v>
      </c>
      <c r="D1383" s="463">
        <v>1</v>
      </c>
      <c r="E1383" s="236"/>
      <c r="F1383" s="40">
        <f t="shared" si="92"/>
        <v>0</v>
      </c>
    </row>
    <row r="1384" spans="1:9" s="139" customFormat="1" ht="12.75" x14ac:dyDescent="0.2">
      <c r="A1384" s="234" t="s">
        <v>2650</v>
      </c>
      <c r="B1384" s="235" t="s">
        <v>348</v>
      </c>
      <c r="C1384" s="80" t="s">
        <v>318</v>
      </c>
      <c r="D1384" s="463">
        <v>1</v>
      </c>
      <c r="E1384" s="236"/>
      <c r="F1384" s="40">
        <f t="shared" si="92"/>
        <v>0</v>
      </c>
    </row>
    <row r="1385" spans="1:9" s="29" customFormat="1" ht="15" customHeight="1" x14ac:dyDescent="0.2">
      <c r="A1385" s="234" t="s">
        <v>2651</v>
      </c>
      <c r="B1385" s="31" t="s">
        <v>625</v>
      </c>
      <c r="C1385" s="80" t="s">
        <v>318</v>
      </c>
      <c r="D1385" s="463">
        <v>1</v>
      </c>
      <c r="E1385" s="237"/>
      <c r="F1385" s="40">
        <f t="shared" si="92"/>
        <v>0</v>
      </c>
      <c r="G1385" s="139"/>
      <c r="H1385" s="139"/>
      <c r="I1385" s="139"/>
    </row>
    <row r="1386" spans="1:9" s="29" customFormat="1" ht="113.25" customHeight="1" x14ac:dyDescent="0.2">
      <c r="A1386" s="234" t="s">
        <v>2652</v>
      </c>
      <c r="B1386" s="30" t="s">
        <v>1441</v>
      </c>
      <c r="C1386" s="80" t="s">
        <v>318</v>
      </c>
      <c r="D1386" s="463">
        <v>1</v>
      </c>
      <c r="E1386" s="237"/>
      <c r="F1386" s="40">
        <f t="shared" si="92"/>
        <v>0</v>
      </c>
    </row>
    <row r="1387" spans="1:9" s="139" customFormat="1" ht="12.75" x14ac:dyDescent="0.2">
      <c r="A1387" s="239" t="s">
        <v>1566</v>
      </c>
      <c r="B1387" s="568" t="s">
        <v>3024</v>
      </c>
      <c r="C1387" s="569"/>
      <c r="D1387" s="569"/>
      <c r="E1387" s="570"/>
      <c r="F1387" s="470">
        <f>SUM(F1379:F1386)</f>
        <v>0</v>
      </c>
    </row>
    <row r="1388" spans="1:9" s="139" customFormat="1" ht="12.75" x14ac:dyDescent="0.2">
      <c r="A1388" s="249"/>
      <c r="B1388" s="250"/>
      <c r="C1388" s="537"/>
      <c r="D1388" s="524"/>
      <c r="E1388" s="251"/>
      <c r="F1388" s="257"/>
    </row>
    <row r="1389" spans="1:9" s="29" customFormat="1" ht="15" customHeight="1" x14ac:dyDescent="0.2">
      <c r="A1389" s="345" t="s">
        <v>1567</v>
      </c>
      <c r="B1389" s="564" t="s">
        <v>626</v>
      </c>
      <c r="C1389" s="565"/>
      <c r="D1389" s="565"/>
      <c r="E1389" s="565"/>
      <c r="F1389" s="566"/>
    </row>
    <row r="1390" spans="1:9" s="139" customFormat="1" ht="12.75" x14ac:dyDescent="0.2">
      <c r="A1390" s="234" t="s">
        <v>2653</v>
      </c>
      <c r="B1390" s="235" t="s">
        <v>627</v>
      </c>
      <c r="C1390" s="80" t="s">
        <v>318</v>
      </c>
      <c r="D1390" s="463">
        <v>1</v>
      </c>
      <c r="E1390" s="236"/>
      <c r="F1390" s="40">
        <f>D1390*E1390</f>
        <v>0</v>
      </c>
    </row>
    <row r="1391" spans="1:9" s="139" customFormat="1" ht="12.75" x14ac:dyDescent="0.2">
      <c r="A1391" s="234" t="s">
        <v>2654</v>
      </c>
      <c r="B1391" s="235" t="s">
        <v>628</v>
      </c>
      <c r="C1391" s="80" t="s">
        <v>318</v>
      </c>
      <c r="D1391" s="463">
        <v>1</v>
      </c>
      <c r="E1391" s="236"/>
      <c r="F1391" s="40">
        <f t="shared" ref="F1391:F1393" si="93">D1391*E1391</f>
        <v>0</v>
      </c>
    </row>
    <row r="1392" spans="1:9" s="29" customFormat="1" ht="15" customHeight="1" x14ac:dyDescent="0.2">
      <c r="A1392" s="234" t="s">
        <v>2655</v>
      </c>
      <c r="B1392" s="31" t="s">
        <v>325</v>
      </c>
      <c r="C1392" s="80" t="s">
        <v>318</v>
      </c>
      <c r="D1392" s="463">
        <v>1</v>
      </c>
      <c r="E1392" s="237"/>
      <c r="F1392" s="40">
        <f t="shared" si="93"/>
        <v>0</v>
      </c>
      <c r="G1392" s="139"/>
      <c r="H1392" s="139"/>
      <c r="I1392" s="139"/>
    </row>
    <row r="1393" spans="1:9" s="29" customFormat="1" ht="113.25" customHeight="1" x14ac:dyDescent="0.2">
      <c r="A1393" s="234" t="s">
        <v>2656</v>
      </c>
      <c r="B1393" s="30" t="s">
        <v>1441</v>
      </c>
      <c r="C1393" s="80" t="s">
        <v>318</v>
      </c>
      <c r="D1393" s="463">
        <v>1</v>
      </c>
      <c r="E1393" s="237"/>
      <c r="F1393" s="40">
        <f t="shared" si="93"/>
        <v>0</v>
      </c>
    </row>
    <row r="1394" spans="1:9" s="139" customFormat="1" ht="12.75" x14ac:dyDescent="0.2">
      <c r="A1394" s="239" t="s">
        <v>1567</v>
      </c>
      <c r="B1394" s="568" t="s">
        <v>3025</v>
      </c>
      <c r="C1394" s="569"/>
      <c r="D1394" s="569"/>
      <c r="E1394" s="570"/>
      <c r="F1394" s="470">
        <f>SUM(F1390:F1393)</f>
        <v>0</v>
      </c>
    </row>
    <row r="1395" spans="1:9" s="139" customFormat="1" ht="12.75" x14ac:dyDescent="0.2">
      <c r="A1395" s="249"/>
      <c r="B1395" s="250"/>
      <c r="C1395" s="537"/>
      <c r="D1395" s="524"/>
      <c r="E1395" s="252"/>
      <c r="F1395" s="253"/>
    </row>
    <row r="1396" spans="1:9" s="29" customFormat="1" ht="15" customHeight="1" x14ac:dyDescent="0.2">
      <c r="A1396" s="345" t="s">
        <v>1568</v>
      </c>
      <c r="B1396" s="567" t="s">
        <v>655</v>
      </c>
      <c r="C1396" s="567"/>
      <c r="D1396" s="567"/>
      <c r="E1396" s="567"/>
      <c r="F1396" s="567"/>
    </row>
    <row r="1397" spans="1:9" s="139" customFormat="1" ht="12.75" x14ac:dyDescent="0.2">
      <c r="A1397" s="234" t="s">
        <v>2657</v>
      </c>
      <c r="B1397" s="235" t="s">
        <v>629</v>
      </c>
      <c r="C1397" s="80" t="s">
        <v>318</v>
      </c>
      <c r="D1397" s="463">
        <v>3</v>
      </c>
      <c r="E1397" s="236"/>
      <c r="F1397" s="40">
        <f>+E1397*D1397</f>
        <v>0</v>
      </c>
    </row>
    <row r="1398" spans="1:9" s="139" customFormat="1" ht="12.75" x14ac:dyDescent="0.2">
      <c r="A1398" s="234" t="s">
        <v>2658</v>
      </c>
      <c r="B1398" s="235" t="s">
        <v>630</v>
      </c>
      <c r="C1398" s="80" t="s">
        <v>318</v>
      </c>
      <c r="D1398" s="463">
        <v>3</v>
      </c>
      <c r="E1398" s="236"/>
      <c r="F1398" s="40">
        <f t="shared" ref="F1398:F1406" si="94">+E1398*D1398</f>
        <v>0</v>
      </c>
    </row>
    <row r="1399" spans="1:9" s="139" customFormat="1" ht="12.75" x14ac:dyDescent="0.2">
      <c r="A1399" s="234" t="s">
        <v>2659</v>
      </c>
      <c r="B1399" s="235" t="s">
        <v>631</v>
      </c>
      <c r="C1399" s="80" t="s">
        <v>318</v>
      </c>
      <c r="D1399" s="463">
        <v>1</v>
      </c>
      <c r="E1399" s="236"/>
      <c r="F1399" s="40">
        <f t="shared" si="94"/>
        <v>0</v>
      </c>
    </row>
    <row r="1400" spans="1:9" s="139" customFormat="1" ht="12.75" x14ac:dyDescent="0.2">
      <c r="A1400" s="234" t="s">
        <v>2660</v>
      </c>
      <c r="B1400" s="235" t="s">
        <v>632</v>
      </c>
      <c r="C1400" s="80" t="s">
        <v>318</v>
      </c>
      <c r="D1400" s="463">
        <v>2</v>
      </c>
      <c r="E1400" s="236"/>
      <c r="F1400" s="40">
        <f t="shared" si="94"/>
        <v>0</v>
      </c>
    </row>
    <row r="1401" spans="1:9" s="139" customFormat="1" ht="12.75" x14ac:dyDescent="0.2">
      <c r="A1401" s="234" t="s">
        <v>2661</v>
      </c>
      <c r="B1401" s="235" t="s">
        <v>633</v>
      </c>
      <c r="C1401" s="80" t="s">
        <v>318</v>
      </c>
      <c r="D1401" s="463">
        <v>1</v>
      </c>
      <c r="E1401" s="236"/>
      <c r="F1401" s="40">
        <f t="shared" si="94"/>
        <v>0</v>
      </c>
    </row>
    <row r="1402" spans="1:9" s="139" customFormat="1" ht="12.75" x14ac:dyDescent="0.2">
      <c r="A1402" s="234" t="s">
        <v>2662</v>
      </c>
      <c r="B1402" s="235" t="s">
        <v>634</v>
      </c>
      <c r="C1402" s="80" t="s">
        <v>318</v>
      </c>
      <c r="D1402" s="463">
        <v>1</v>
      </c>
      <c r="E1402" s="236"/>
      <c r="F1402" s="40">
        <f t="shared" si="94"/>
        <v>0</v>
      </c>
    </row>
    <row r="1403" spans="1:9" s="139" customFormat="1" ht="94.5" customHeight="1" x14ac:dyDescent="0.2">
      <c r="A1403" s="234" t="s">
        <v>2663</v>
      </c>
      <c r="B1403" s="48" t="s">
        <v>635</v>
      </c>
      <c r="C1403" s="80" t="s">
        <v>318</v>
      </c>
      <c r="D1403" s="463">
        <v>1</v>
      </c>
      <c r="E1403" s="236"/>
      <c r="F1403" s="40">
        <f t="shared" si="94"/>
        <v>0</v>
      </c>
    </row>
    <row r="1404" spans="1:9" s="139" customFormat="1" ht="12.75" x14ac:dyDescent="0.2">
      <c r="A1404" s="234" t="s">
        <v>2664</v>
      </c>
      <c r="B1404" s="235" t="s">
        <v>636</v>
      </c>
      <c r="C1404" s="80" t="s">
        <v>318</v>
      </c>
      <c r="D1404" s="463">
        <v>1</v>
      </c>
      <c r="E1404" s="236"/>
      <c r="F1404" s="40">
        <f t="shared" si="94"/>
        <v>0</v>
      </c>
    </row>
    <row r="1405" spans="1:9" s="29" customFormat="1" ht="15" customHeight="1" x14ac:dyDescent="0.2">
      <c r="A1405" s="234" t="s">
        <v>2665</v>
      </c>
      <c r="B1405" s="31" t="s">
        <v>637</v>
      </c>
      <c r="C1405" s="80" t="s">
        <v>318</v>
      </c>
      <c r="D1405" s="463">
        <v>1</v>
      </c>
      <c r="E1405" s="237"/>
      <c r="F1405" s="40">
        <f t="shared" si="94"/>
        <v>0</v>
      </c>
      <c r="G1405" s="139"/>
      <c r="H1405" s="139"/>
      <c r="I1405" s="139"/>
    </row>
    <row r="1406" spans="1:9" s="29" customFormat="1" ht="113.25" customHeight="1" x14ac:dyDescent="0.2">
      <c r="A1406" s="234" t="s">
        <v>2666</v>
      </c>
      <c r="B1406" s="30" t="s">
        <v>1441</v>
      </c>
      <c r="C1406" s="80" t="s">
        <v>318</v>
      </c>
      <c r="D1406" s="463">
        <v>1</v>
      </c>
      <c r="E1406" s="237"/>
      <c r="F1406" s="40">
        <f t="shared" si="94"/>
        <v>0</v>
      </c>
    </row>
    <row r="1407" spans="1:9" s="139" customFormat="1" ht="12.75" x14ac:dyDescent="0.2">
      <c r="A1407" s="239" t="s">
        <v>1568</v>
      </c>
      <c r="B1407" s="568" t="s">
        <v>3026</v>
      </c>
      <c r="C1407" s="569"/>
      <c r="D1407" s="569"/>
      <c r="E1407" s="570"/>
      <c r="F1407" s="470">
        <f>SUM(F1397:F1406)</f>
        <v>0</v>
      </c>
    </row>
    <row r="1408" spans="1:9" s="139" customFormat="1" ht="12.75" x14ac:dyDescent="0.2">
      <c r="A1408" s="249"/>
      <c r="B1408" s="250"/>
      <c r="C1408" s="537"/>
      <c r="D1408" s="524"/>
      <c r="E1408" s="252"/>
      <c r="F1408" s="253"/>
    </row>
    <row r="1409" spans="1:9" s="29" customFormat="1" ht="15" customHeight="1" x14ac:dyDescent="0.2">
      <c r="A1409" s="345" t="s">
        <v>1569</v>
      </c>
      <c r="B1409" s="564" t="s">
        <v>659</v>
      </c>
      <c r="C1409" s="565"/>
      <c r="D1409" s="565"/>
      <c r="E1409" s="565"/>
      <c r="F1409" s="566"/>
    </row>
    <row r="1410" spans="1:9" s="139" customFormat="1" ht="12.75" x14ac:dyDescent="0.2">
      <c r="A1410" s="234" t="s">
        <v>2667</v>
      </c>
      <c r="B1410" s="235" t="s">
        <v>641</v>
      </c>
      <c r="C1410" s="80" t="s">
        <v>318</v>
      </c>
      <c r="D1410" s="463">
        <v>2</v>
      </c>
      <c r="E1410" s="236"/>
      <c r="F1410" s="40">
        <f>+E1410*D1410</f>
        <v>0</v>
      </c>
    </row>
    <row r="1411" spans="1:9" s="139" customFormat="1" ht="12.75" x14ac:dyDescent="0.2">
      <c r="A1411" s="234" t="s">
        <v>2668</v>
      </c>
      <c r="B1411" s="235" t="s">
        <v>660</v>
      </c>
      <c r="C1411" s="80" t="s">
        <v>318</v>
      </c>
      <c r="D1411" s="463">
        <v>1</v>
      </c>
      <c r="E1411" s="236"/>
      <c r="F1411" s="40">
        <f t="shared" ref="F1411:F1415" si="95">+E1411*D1411</f>
        <v>0</v>
      </c>
    </row>
    <row r="1412" spans="1:9" s="139" customFormat="1" ht="12.75" x14ac:dyDescent="0.2">
      <c r="A1412" s="234" t="s">
        <v>2669</v>
      </c>
      <c r="B1412" s="235" t="s">
        <v>381</v>
      </c>
      <c r="C1412" s="80" t="s">
        <v>318</v>
      </c>
      <c r="D1412" s="463">
        <v>2</v>
      </c>
      <c r="E1412" s="236"/>
      <c r="F1412" s="40">
        <f t="shared" si="95"/>
        <v>0</v>
      </c>
    </row>
    <row r="1413" spans="1:9" s="139" customFormat="1" ht="12.75" x14ac:dyDescent="0.2">
      <c r="A1413" s="234" t="s">
        <v>2670</v>
      </c>
      <c r="B1413" s="235" t="s">
        <v>324</v>
      </c>
      <c r="C1413" s="80" t="s">
        <v>318</v>
      </c>
      <c r="D1413" s="463">
        <v>1</v>
      </c>
      <c r="E1413" s="236"/>
      <c r="F1413" s="40">
        <f t="shared" si="95"/>
        <v>0</v>
      </c>
    </row>
    <row r="1414" spans="1:9" s="29" customFormat="1" ht="15" customHeight="1" x14ac:dyDescent="0.2">
      <c r="A1414" s="234" t="s">
        <v>2671</v>
      </c>
      <c r="B1414" s="31" t="s">
        <v>642</v>
      </c>
      <c r="C1414" s="80" t="s">
        <v>318</v>
      </c>
      <c r="D1414" s="463">
        <v>1</v>
      </c>
      <c r="E1414" s="237"/>
      <c r="F1414" s="40">
        <f t="shared" si="95"/>
        <v>0</v>
      </c>
      <c r="G1414" s="139"/>
      <c r="H1414" s="139"/>
      <c r="I1414" s="139"/>
    </row>
    <row r="1415" spans="1:9" s="29" customFormat="1" ht="113.25" customHeight="1" x14ac:dyDescent="0.2">
      <c r="A1415" s="234" t="s">
        <v>2672</v>
      </c>
      <c r="B1415" s="30" t="s">
        <v>1441</v>
      </c>
      <c r="C1415" s="80" t="s">
        <v>318</v>
      </c>
      <c r="D1415" s="463">
        <v>1</v>
      </c>
      <c r="E1415" s="237"/>
      <c r="F1415" s="40">
        <f t="shared" si="95"/>
        <v>0</v>
      </c>
    </row>
    <row r="1416" spans="1:9" s="139" customFormat="1" ht="12.75" x14ac:dyDescent="0.2">
      <c r="A1416" s="239" t="s">
        <v>1569</v>
      </c>
      <c r="B1416" s="568" t="s">
        <v>3027</v>
      </c>
      <c r="C1416" s="569"/>
      <c r="D1416" s="569"/>
      <c r="E1416" s="570"/>
      <c r="F1416" s="470">
        <f>SUM(F1410:F1415)</f>
        <v>0</v>
      </c>
    </row>
    <row r="1417" spans="1:9" s="139" customFormat="1" ht="12.75" x14ac:dyDescent="0.2">
      <c r="A1417" s="249"/>
      <c r="B1417" s="250"/>
      <c r="C1417" s="537"/>
      <c r="D1417" s="524"/>
      <c r="E1417" s="251"/>
      <c r="F1417" s="257"/>
    </row>
    <row r="1418" spans="1:9" s="29" customFormat="1" ht="15" customHeight="1" x14ac:dyDescent="0.2">
      <c r="A1418" s="345" t="s">
        <v>1570</v>
      </c>
      <c r="B1418" s="564" t="s">
        <v>600</v>
      </c>
      <c r="C1418" s="565"/>
      <c r="D1418" s="565"/>
      <c r="E1418" s="565"/>
      <c r="F1418" s="566"/>
    </row>
    <row r="1419" spans="1:9" s="139" customFormat="1" ht="12.75" x14ac:dyDescent="0.2">
      <c r="A1419" s="234" t="s">
        <v>2673</v>
      </c>
      <c r="B1419" s="235" t="s">
        <v>513</v>
      </c>
      <c r="C1419" s="80" t="s">
        <v>318</v>
      </c>
      <c r="D1419" s="463">
        <v>1</v>
      </c>
      <c r="E1419" s="236"/>
      <c r="F1419" s="40">
        <f>D1419*E1419</f>
        <v>0</v>
      </c>
    </row>
    <row r="1420" spans="1:9" s="29" customFormat="1" ht="15" customHeight="1" x14ac:dyDescent="0.2">
      <c r="A1420" s="234" t="s">
        <v>2674</v>
      </c>
      <c r="B1420" s="31" t="s">
        <v>380</v>
      </c>
      <c r="C1420" s="80" t="s">
        <v>318</v>
      </c>
      <c r="D1420" s="463">
        <v>1</v>
      </c>
      <c r="E1420" s="237"/>
      <c r="F1420" s="40">
        <f t="shared" ref="F1420:F1421" si="96">D1420*E1420</f>
        <v>0</v>
      </c>
      <c r="G1420" s="139"/>
      <c r="H1420" s="139"/>
      <c r="I1420" s="139"/>
    </row>
    <row r="1421" spans="1:9" s="29" customFormat="1" ht="113.25" customHeight="1" x14ac:dyDescent="0.2">
      <c r="A1421" s="234" t="s">
        <v>2675</v>
      </c>
      <c r="B1421" s="30" t="s">
        <v>1441</v>
      </c>
      <c r="C1421" s="80" t="s">
        <v>318</v>
      </c>
      <c r="D1421" s="463">
        <v>1</v>
      </c>
      <c r="E1421" s="237"/>
      <c r="F1421" s="40">
        <f t="shared" si="96"/>
        <v>0</v>
      </c>
    </row>
    <row r="1422" spans="1:9" s="139" customFormat="1" ht="12.75" x14ac:dyDescent="0.2">
      <c r="A1422" s="239" t="s">
        <v>1570</v>
      </c>
      <c r="B1422" s="568" t="s">
        <v>3015</v>
      </c>
      <c r="C1422" s="569"/>
      <c r="D1422" s="569"/>
      <c r="E1422" s="570"/>
      <c r="F1422" s="470">
        <f>SUM(F1419:F1421)</f>
        <v>0</v>
      </c>
    </row>
    <row r="1423" spans="1:9" s="139" customFormat="1" ht="12.75" x14ac:dyDescent="0.2">
      <c r="A1423" s="249"/>
      <c r="B1423" s="250"/>
      <c r="C1423" s="537"/>
      <c r="D1423" s="524"/>
      <c r="E1423" s="251"/>
      <c r="F1423" s="257"/>
    </row>
    <row r="1424" spans="1:9" s="29" customFormat="1" ht="15" customHeight="1" x14ac:dyDescent="0.2">
      <c r="A1424" s="345" t="s">
        <v>1571</v>
      </c>
      <c r="B1424" s="564" t="s">
        <v>643</v>
      </c>
      <c r="C1424" s="565"/>
      <c r="D1424" s="565"/>
      <c r="E1424" s="565"/>
      <c r="F1424" s="566"/>
    </row>
    <row r="1425" spans="1:9" s="139" customFormat="1" ht="12.75" x14ac:dyDescent="0.2">
      <c r="A1425" s="234" t="s">
        <v>2676</v>
      </c>
      <c r="B1425" s="235" t="s">
        <v>644</v>
      </c>
      <c r="C1425" s="80" t="s">
        <v>318</v>
      </c>
      <c r="D1425" s="463">
        <v>1</v>
      </c>
      <c r="E1425" s="236"/>
      <c r="F1425" s="40">
        <f>+E1425*D1425</f>
        <v>0</v>
      </c>
    </row>
    <row r="1426" spans="1:9" s="139" customFormat="1" ht="12.75" x14ac:dyDescent="0.2">
      <c r="A1426" s="234" t="s">
        <v>2677</v>
      </c>
      <c r="B1426" s="235" t="s">
        <v>645</v>
      </c>
      <c r="C1426" s="80" t="s">
        <v>318</v>
      </c>
      <c r="D1426" s="463">
        <v>1</v>
      </c>
      <c r="E1426" s="236"/>
      <c r="F1426" s="40">
        <f t="shared" ref="F1426:F1432" si="97">+E1426*D1426</f>
        <v>0</v>
      </c>
    </row>
    <row r="1427" spans="1:9" s="139" customFormat="1" ht="12.75" x14ac:dyDescent="0.2">
      <c r="A1427" s="234" t="s">
        <v>2678</v>
      </c>
      <c r="B1427" s="235" t="s">
        <v>646</v>
      </c>
      <c r="C1427" s="80" t="s">
        <v>318</v>
      </c>
      <c r="D1427" s="463">
        <v>1</v>
      </c>
      <c r="E1427" s="236"/>
      <c r="F1427" s="40">
        <f t="shared" si="97"/>
        <v>0</v>
      </c>
    </row>
    <row r="1428" spans="1:9" s="139" customFormat="1" ht="12.75" x14ac:dyDescent="0.2">
      <c r="A1428" s="234" t="s">
        <v>2679</v>
      </c>
      <c r="B1428" s="235" t="s">
        <v>647</v>
      </c>
      <c r="C1428" s="80" t="s">
        <v>318</v>
      </c>
      <c r="D1428" s="463">
        <v>1</v>
      </c>
      <c r="E1428" s="236"/>
      <c r="F1428" s="40">
        <f t="shared" si="97"/>
        <v>0</v>
      </c>
    </row>
    <row r="1429" spans="1:9" s="139" customFormat="1" ht="12.75" x14ac:dyDescent="0.2">
      <c r="A1429" s="234" t="s">
        <v>2680</v>
      </c>
      <c r="B1429" s="235" t="s">
        <v>324</v>
      </c>
      <c r="C1429" s="80" t="s">
        <v>318</v>
      </c>
      <c r="D1429" s="463">
        <v>1</v>
      </c>
      <c r="E1429" s="236"/>
      <c r="F1429" s="40">
        <f t="shared" si="97"/>
        <v>0</v>
      </c>
    </row>
    <row r="1430" spans="1:9" s="139" customFormat="1" ht="12.75" x14ac:dyDescent="0.2">
      <c r="A1430" s="234" t="s">
        <v>2681</v>
      </c>
      <c r="B1430" s="235" t="s">
        <v>402</v>
      </c>
      <c r="C1430" s="80" t="s">
        <v>318</v>
      </c>
      <c r="D1430" s="463">
        <v>1</v>
      </c>
      <c r="E1430" s="236"/>
      <c r="F1430" s="40">
        <f t="shared" si="97"/>
        <v>0</v>
      </c>
    </row>
    <row r="1431" spans="1:9" s="29" customFormat="1" ht="15" customHeight="1" x14ac:dyDescent="0.2">
      <c r="A1431" s="234" t="s">
        <v>2682</v>
      </c>
      <c r="B1431" s="31" t="s">
        <v>648</v>
      </c>
      <c r="C1431" s="80" t="s">
        <v>318</v>
      </c>
      <c r="D1431" s="463">
        <v>1</v>
      </c>
      <c r="E1431" s="237"/>
      <c r="F1431" s="40">
        <f t="shared" si="97"/>
        <v>0</v>
      </c>
      <c r="G1431" s="139"/>
      <c r="H1431" s="139"/>
      <c r="I1431" s="139"/>
    </row>
    <row r="1432" spans="1:9" s="29" customFormat="1" ht="113.25" customHeight="1" x14ac:dyDescent="0.2">
      <c r="A1432" s="234" t="s">
        <v>2683</v>
      </c>
      <c r="B1432" s="30" t="s">
        <v>1441</v>
      </c>
      <c r="C1432" s="80" t="s">
        <v>318</v>
      </c>
      <c r="D1432" s="463">
        <v>1</v>
      </c>
      <c r="E1432" s="237"/>
      <c r="F1432" s="40">
        <f t="shared" si="97"/>
        <v>0</v>
      </c>
    </row>
    <row r="1433" spans="1:9" s="139" customFormat="1" ht="12.75" x14ac:dyDescent="0.2">
      <c r="A1433" s="239" t="s">
        <v>1571</v>
      </c>
      <c r="B1433" s="568" t="s">
        <v>3028</v>
      </c>
      <c r="C1433" s="569"/>
      <c r="D1433" s="569"/>
      <c r="E1433" s="570"/>
      <c r="F1433" s="470">
        <f>SUM(F1425:F1432)</f>
        <v>0</v>
      </c>
    </row>
    <row r="1434" spans="1:9" s="139" customFormat="1" ht="12.75" x14ac:dyDescent="0.2">
      <c r="A1434" s="249"/>
      <c r="B1434" s="250"/>
      <c r="C1434" s="537"/>
      <c r="D1434" s="524"/>
      <c r="E1434" s="251"/>
      <c r="F1434" s="257"/>
    </row>
    <row r="1435" spans="1:9" s="29" customFormat="1" ht="15" customHeight="1" x14ac:dyDescent="0.2">
      <c r="A1435" s="345" t="s">
        <v>1572</v>
      </c>
      <c r="B1435" s="564" t="s">
        <v>649</v>
      </c>
      <c r="C1435" s="565"/>
      <c r="D1435" s="565"/>
      <c r="E1435" s="565"/>
      <c r="F1435" s="566"/>
    </row>
    <row r="1436" spans="1:9" s="139" customFormat="1" ht="12.75" x14ac:dyDescent="0.2">
      <c r="A1436" s="234" t="s">
        <v>2684</v>
      </c>
      <c r="B1436" s="235" t="s">
        <v>650</v>
      </c>
      <c r="C1436" s="80" t="s">
        <v>318</v>
      </c>
      <c r="D1436" s="463">
        <v>1</v>
      </c>
      <c r="E1436" s="236"/>
      <c r="F1436" s="40">
        <f>+E1436*D1436</f>
        <v>0</v>
      </c>
    </row>
    <row r="1437" spans="1:9" s="139" customFormat="1" ht="12.75" x14ac:dyDescent="0.2">
      <c r="A1437" s="234" t="s">
        <v>2685</v>
      </c>
      <c r="B1437" s="235" t="s">
        <v>651</v>
      </c>
      <c r="C1437" s="80" t="s">
        <v>318</v>
      </c>
      <c r="D1437" s="463">
        <v>1</v>
      </c>
      <c r="E1437" s="236"/>
      <c r="F1437" s="40">
        <f t="shared" ref="F1437:F1441" si="98">+E1437*D1437</f>
        <v>0</v>
      </c>
    </row>
    <row r="1438" spans="1:9" s="139" customFormat="1" ht="12.75" x14ac:dyDescent="0.2">
      <c r="A1438" s="234" t="s">
        <v>2686</v>
      </c>
      <c r="B1438" s="235" t="s">
        <v>654</v>
      </c>
      <c r="C1438" s="80" t="s">
        <v>318</v>
      </c>
      <c r="D1438" s="463">
        <v>2</v>
      </c>
      <c r="E1438" s="236"/>
      <c r="F1438" s="40">
        <f t="shared" si="98"/>
        <v>0</v>
      </c>
    </row>
    <row r="1439" spans="1:9" s="139" customFormat="1" ht="94.5" customHeight="1" x14ac:dyDescent="0.2">
      <c r="A1439" s="234" t="s">
        <v>2687</v>
      </c>
      <c r="B1439" s="48" t="s">
        <v>652</v>
      </c>
      <c r="C1439" s="80" t="s">
        <v>318</v>
      </c>
      <c r="D1439" s="463">
        <v>1</v>
      </c>
      <c r="E1439" s="236"/>
      <c r="F1439" s="40">
        <f t="shared" si="98"/>
        <v>0</v>
      </c>
    </row>
    <row r="1440" spans="1:9" s="29" customFormat="1" ht="15" customHeight="1" x14ac:dyDescent="0.2">
      <c r="A1440" s="234" t="s">
        <v>2688</v>
      </c>
      <c r="B1440" s="31" t="s">
        <v>653</v>
      </c>
      <c r="C1440" s="80" t="s">
        <v>318</v>
      </c>
      <c r="D1440" s="463">
        <v>1</v>
      </c>
      <c r="E1440" s="237"/>
      <c r="F1440" s="40">
        <f t="shared" si="98"/>
        <v>0</v>
      </c>
      <c r="G1440" s="139"/>
      <c r="H1440" s="139"/>
      <c r="I1440" s="139"/>
    </row>
    <row r="1441" spans="1:9" s="29" customFormat="1" ht="113.25" customHeight="1" x14ac:dyDescent="0.2">
      <c r="A1441" s="234" t="s">
        <v>2689</v>
      </c>
      <c r="B1441" s="30" t="s">
        <v>1441</v>
      </c>
      <c r="C1441" s="80" t="s">
        <v>318</v>
      </c>
      <c r="D1441" s="463">
        <v>1</v>
      </c>
      <c r="E1441" s="237"/>
      <c r="F1441" s="40">
        <f t="shared" si="98"/>
        <v>0</v>
      </c>
    </row>
    <row r="1442" spans="1:9" s="139" customFormat="1" ht="12.75" x14ac:dyDescent="0.2">
      <c r="A1442" s="239" t="s">
        <v>1572</v>
      </c>
      <c r="B1442" s="568" t="s">
        <v>3029</v>
      </c>
      <c r="C1442" s="569"/>
      <c r="D1442" s="569"/>
      <c r="E1442" s="570"/>
      <c r="F1442" s="470">
        <f>SUM(F1436:F1441)</f>
        <v>0</v>
      </c>
    </row>
    <row r="1443" spans="1:9" s="139" customFormat="1" ht="12.75" x14ac:dyDescent="0.2">
      <c r="A1443" s="249"/>
      <c r="B1443" s="250"/>
      <c r="C1443" s="537"/>
      <c r="D1443" s="524"/>
      <c r="E1443" s="251"/>
      <c r="F1443" s="257"/>
    </row>
    <row r="1444" spans="1:9" s="29" customFormat="1" ht="15" customHeight="1" x14ac:dyDescent="0.2">
      <c r="A1444" s="345" t="s">
        <v>1573</v>
      </c>
      <c r="B1444" s="564" t="s">
        <v>656</v>
      </c>
      <c r="C1444" s="565"/>
      <c r="D1444" s="565"/>
      <c r="E1444" s="565"/>
      <c r="F1444" s="566"/>
    </row>
    <row r="1445" spans="1:9" s="139" customFormat="1" ht="12.75" x14ac:dyDescent="0.2">
      <c r="A1445" s="234" t="s">
        <v>2690</v>
      </c>
      <c r="B1445" s="235" t="s">
        <v>657</v>
      </c>
      <c r="C1445" s="80" t="s">
        <v>318</v>
      </c>
      <c r="D1445" s="463">
        <v>2</v>
      </c>
      <c r="E1445" s="236"/>
      <c r="F1445" s="40">
        <f>+E1445*D1445</f>
        <v>0</v>
      </c>
    </row>
    <row r="1446" spans="1:9" s="139" customFormat="1" ht="12.75" x14ac:dyDescent="0.2">
      <c r="A1446" s="234" t="s">
        <v>2691</v>
      </c>
      <c r="B1446" s="235" t="s">
        <v>617</v>
      </c>
      <c r="C1446" s="80" t="s">
        <v>318</v>
      </c>
      <c r="D1446" s="463">
        <v>1</v>
      </c>
      <c r="E1446" s="236"/>
      <c r="F1446" s="40">
        <f t="shared" ref="F1446:F1457" si="99">+E1446*D1446</f>
        <v>0</v>
      </c>
    </row>
    <row r="1447" spans="1:9" s="139" customFormat="1" ht="12.75" x14ac:dyDescent="0.2">
      <c r="A1447" s="234" t="s">
        <v>2692</v>
      </c>
      <c r="B1447" s="235" t="s">
        <v>646</v>
      </c>
      <c r="C1447" s="80" t="s">
        <v>318</v>
      </c>
      <c r="D1447" s="463">
        <v>1</v>
      </c>
      <c r="E1447" s="236"/>
      <c r="F1447" s="40">
        <f t="shared" si="99"/>
        <v>0</v>
      </c>
    </row>
    <row r="1448" spans="1:9" s="139" customFormat="1" ht="12.75" x14ac:dyDescent="0.2">
      <c r="A1448" s="234" t="s">
        <v>2693</v>
      </c>
      <c r="B1448" s="235" t="s">
        <v>618</v>
      </c>
      <c r="C1448" s="80" t="s">
        <v>318</v>
      </c>
      <c r="D1448" s="463">
        <v>1</v>
      </c>
      <c r="E1448" s="236"/>
      <c r="F1448" s="40">
        <f t="shared" si="99"/>
        <v>0</v>
      </c>
    </row>
    <row r="1449" spans="1:9" s="139" customFormat="1" ht="12.75" x14ac:dyDescent="0.2">
      <c r="A1449" s="234" t="s">
        <v>2694</v>
      </c>
      <c r="B1449" s="235" t="s">
        <v>658</v>
      </c>
      <c r="C1449" s="80" t="s">
        <v>318</v>
      </c>
      <c r="D1449" s="463">
        <v>1</v>
      </c>
      <c r="E1449" s="236"/>
      <c r="F1449" s="40">
        <f t="shared" si="99"/>
        <v>0</v>
      </c>
    </row>
    <row r="1450" spans="1:9" s="139" customFormat="1" ht="12.75" x14ac:dyDescent="0.2">
      <c r="A1450" s="234" t="s">
        <v>2695</v>
      </c>
      <c r="B1450" s="235" t="s">
        <v>363</v>
      </c>
      <c r="C1450" s="80" t="s">
        <v>318</v>
      </c>
      <c r="D1450" s="463">
        <v>1</v>
      </c>
      <c r="E1450" s="236"/>
      <c r="F1450" s="40">
        <f t="shared" si="99"/>
        <v>0</v>
      </c>
    </row>
    <row r="1451" spans="1:9" s="139" customFormat="1" ht="12.75" x14ac:dyDescent="0.2">
      <c r="A1451" s="234" t="s">
        <v>2696</v>
      </c>
      <c r="B1451" s="235" t="s">
        <v>320</v>
      </c>
      <c r="C1451" s="80" t="s">
        <v>318</v>
      </c>
      <c r="D1451" s="463">
        <v>2</v>
      </c>
      <c r="E1451" s="236"/>
      <c r="F1451" s="40">
        <f t="shared" si="99"/>
        <v>0</v>
      </c>
    </row>
    <row r="1452" spans="1:9" s="139" customFormat="1" ht="12.75" x14ac:dyDescent="0.2">
      <c r="A1452" s="234" t="s">
        <v>2697</v>
      </c>
      <c r="B1452" s="235" t="s">
        <v>344</v>
      </c>
      <c r="C1452" s="80" t="s">
        <v>318</v>
      </c>
      <c r="D1452" s="463">
        <v>1</v>
      </c>
      <c r="E1452" s="236"/>
      <c r="F1452" s="40">
        <f t="shared" si="99"/>
        <v>0</v>
      </c>
    </row>
    <row r="1453" spans="1:9" s="139" customFormat="1" ht="12.75" x14ac:dyDescent="0.2">
      <c r="A1453" s="234" t="s">
        <v>2698</v>
      </c>
      <c r="B1453" s="235" t="s">
        <v>624</v>
      </c>
      <c r="C1453" s="80" t="s">
        <v>318</v>
      </c>
      <c r="D1453" s="463">
        <v>1</v>
      </c>
      <c r="E1453" s="236"/>
      <c r="F1453" s="40">
        <f t="shared" si="99"/>
        <v>0</v>
      </c>
    </row>
    <row r="1454" spans="1:9" s="139" customFormat="1" ht="94.5" customHeight="1" x14ac:dyDescent="0.2">
      <c r="A1454" s="234" t="s">
        <v>2699</v>
      </c>
      <c r="B1454" s="238" t="s">
        <v>347</v>
      </c>
      <c r="C1454" s="80" t="s">
        <v>318</v>
      </c>
      <c r="D1454" s="463">
        <v>1</v>
      </c>
      <c r="E1454" s="236"/>
      <c r="F1454" s="40">
        <f t="shared" si="99"/>
        <v>0</v>
      </c>
    </row>
    <row r="1455" spans="1:9" s="139" customFormat="1" ht="12.75" x14ac:dyDescent="0.2">
      <c r="A1455" s="234" t="s">
        <v>2700</v>
      </c>
      <c r="B1455" s="235" t="s">
        <v>348</v>
      </c>
      <c r="C1455" s="80" t="s">
        <v>318</v>
      </c>
      <c r="D1455" s="463">
        <v>1</v>
      </c>
      <c r="E1455" s="236"/>
      <c r="F1455" s="40">
        <f t="shared" si="99"/>
        <v>0</v>
      </c>
    </row>
    <row r="1456" spans="1:9" s="29" customFormat="1" ht="15" customHeight="1" x14ac:dyDescent="0.2">
      <c r="A1456" s="234" t="s">
        <v>2701</v>
      </c>
      <c r="B1456" s="31" t="s">
        <v>625</v>
      </c>
      <c r="C1456" s="80" t="s">
        <v>318</v>
      </c>
      <c r="D1456" s="463">
        <v>1</v>
      </c>
      <c r="E1456" s="237"/>
      <c r="F1456" s="40">
        <f t="shared" si="99"/>
        <v>0</v>
      </c>
      <c r="G1456" s="139"/>
      <c r="H1456" s="139"/>
      <c r="I1456" s="139"/>
    </row>
    <row r="1457" spans="1:6" s="29" customFormat="1" ht="113.25" customHeight="1" x14ac:dyDescent="0.2">
      <c r="A1457" s="234" t="s">
        <v>2702</v>
      </c>
      <c r="B1457" s="30" t="s">
        <v>1441</v>
      </c>
      <c r="C1457" s="80" t="s">
        <v>318</v>
      </c>
      <c r="D1457" s="463">
        <v>1</v>
      </c>
      <c r="E1457" s="237"/>
      <c r="F1457" s="40">
        <f t="shared" si="99"/>
        <v>0</v>
      </c>
    </row>
    <row r="1458" spans="1:6" s="139" customFormat="1" ht="12.75" x14ac:dyDescent="0.2">
      <c r="A1458" s="239" t="s">
        <v>1573</v>
      </c>
      <c r="B1458" s="568" t="s">
        <v>3030</v>
      </c>
      <c r="C1458" s="569"/>
      <c r="D1458" s="569"/>
      <c r="E1458" s="570"/>
      <c r="F1458" s="470">
        <f>SUM(F1445:F1457)</f>
        <v>0</v>
      </c>
    </row>
    <row r="1459" spans="1:6" s="139" customFormat="1" ht="12.75" x14ac:dyDescent="0.2">
      <c r="A1459" s="249"/>
      <c r="B1459" s="250"/>
      <c r="C1459" s="537"/>
      <c r="D1459" s="524"/>
      <c r="E1459" s="251"/>
      <c r="F1459" s="257"/>
    </row>
    <row r="1460" spans="1:6" s="29" customFormat="1" ht="15" customHeight="1" x14ac:dyDescent="0.2">
      <c r="A1460" s="345" t="s">
        <v>1574</v>
      </c>
      <c r="B1460" s="567" t="s">
        <v>1461</v>
      </c>
      <c r="C1460" s="567"/>
      <c r="D1460" s="567"/>
      <c r="E1460" s="567"/>
      <c r="F1460" s="567"/>
    </row>
    <row r="1461" spans="1:6" s="139" customFormat="1" ht="12.75" x14ac:dyDescent="0.2">
      <c r="A1461" s="234" t="s">
        <v>2703</v>
      </c>
      <c r="B1461" s="235" t="s">
        <v>344</v>
      </c>
      <c r="C1461" s="80" t="s">
        <v>318</v>
      </c>
      <c r="D1461" s="463">
        <v>2</v>
      </c>
      <c r="E1461" s="236"/>
      <c r="F1461" s="40">
        <f>+E1461*D1461</f>
        <v>0</v>
      </c>
    </row>
    <row r="1462" spans="1:6" s="139" customFormat="1" ht="12.75" x14ac:dyDescent="0.2">
      <c r="A1462" s="234" t="s">
        <v>2704</v>
      </c>
      <c r="B1462" s="235" t="s">
        <v>400</v>
      </c>
      <c r="C1462" s="80" t="s">
        <v>318</v>
      </c>
      <c r="D1462" s="463">
        <v>1</v>
      </c>
      <c r="E1462" s="236"/>
      <c r="F1462" s="40">
        <f t="shared" ref="F1462:F1475" si="100">+E1462*D1462</f>
        <v>0</v>
      </c>
    </row>
    <row r="1463" spans="1:6" s="139" customFormat="1" ht="12.75" x14ac:dyDescent="0.2">
      <c r="A1463" s="234" t="s">
        <v>2705</v>
      </c>
      <c r="B1463" s="235" t="s">
        <v>345</v>
      </c>
      <c r="C1463" s="80" t="s">
        <v>318</v>
      </c>
      <c r="D1463" s="463">
        <v>5</v>
      </c>
      <c r="E1463" s="236"/>
      <c r="F1463" s="40">
        <f t="shared" si="100"/>
        <v>0</v>
      </c>
    </row>
    <row r="1464" spans="1:6" s="139" customFormat="1" ht="12.75" x14ac:dyDescent="0.2">
      <c r="A1464" s="234" t="s">
        <v>2706</v>
      </c>
      <c r="B1464" s="235" t="s">
        <v>430</v>
      </c>
      <c r="C1464" s="80" t="s">
        <v>318</v>
      </c>
      <c r="D1464" s="463">
        <v>1</v>
      </c>
      <c r="E1464" s="236"/>
      <c r="F1464" s="40">
        <f t="shared" si="100"/>
        <v>0</v>
      </c>
    </row>
    <row r="1465" spans="1:6" s="139" customFormat="1" ht="12.75" x14ac:dyDescent="0.2">
      <c r="A1465" s="234" t="s">
        <v>2707</v>
      </c>
      <c r="B1465" s="235" t="s">
        <v>1463</v>
      </c>
      <c r="C1465" s="80" t="s">
        <v>318</v>
      </c>
      <c r="D1465" s="463">
        <v>1</v>
      </c>
      <c r="E1465" s="236"/>
      <c r="F1465" s="40">
        <f t="shared" si="100"/>
        <v>0</v>
      </c>
    </row>
    <row r="1466" spans="1:6" s="139" customFormat="1" ht="12.75" x14ac:dyDescent="0.2">
      <c r="A1466" s="234" t="s">
        <v>2708</v>
      </c>
      <c r="B1466" s="235" t="s">
        <v>1462</v>
      </c>
      <c r="C1466" s="80" t="s">
        <v>318</v>
      </c>
      <c r="D1466" s="463">
        <v>2</v>
      </c>
      <c r="E1466" s="236"/>
      <c r="F1466" s="40">
        <f t="shared" si="100"/>
        <v>0</v>
      </c>
    </row>
    <row r="1467" spans="1:6" s="139" customFormat="1" ht="12.75" x14ac:dyDescent="0.2">
      <c r="A1467" s="234" t="s">
        <v>2709</v>
      </c>
      <c r="B1467" s="235" t="s">
        <v>1449</v>
      </c>
      <c r="C1467" s="80" t="s">
        <v>318</v>
      </c>
      <c r="D1467" s="463">
        <v>2</v>
      </c>
      <c r="E1467" s="236"/>
      <c r="F1467" s="40">
        <f t="shared" si="100"/>
        <v>0</v>
      </c>
    </row>
    <row r="1468" spans="1:6" s="139" customFormat="1" ht="12.75" x14ac:dyDescent="0.2">
      <c r="A1468" s="234" t="s">
        <v>2710</v>
      </c>
      <c r="B1468" s="235" t="s">
        <v>1464</v>
      </c>
      <c r="C1468" s="80" t="s">
        <v>318</v>
      </c>
      <c r="D1468" s="463">
        <v>2</v>
      </c>
      <c r="E1468" s="236"/>
      <c r="F1468" s="40">
        <f t="shared" si="100"/>
        <v>0</v>
      </c>
    </row>
    <row r="1469" spans="1:6" s="139" customFormat="1" ht="12.75" x14ac:dyDescent="0.2">
      <c r="A1469" s="234" t="s">
        <v>2711</v>
      </c>
      <c r="B1469" s="235" t="s">
        <v>1466</v>
      </c>
      <c r="C1469" s="80" t="s">
        <v>318</v>
      </c>
      <c r="D1469" s="463">
        <v>1</v>
      </c>
      <c r="E1469" s="236"/>
      <c r="F1469" s="40">
        <f t="shared" si="100"/>
        <v>0</v>
      </c>
    </row>
    <row r="1470" spans="1:6" s="139" customFormat="1" ht="12.75" x14ac:dyDescent="0.2">
      <c r="A1470" s="234" t="s">
        <v>2712</v>
      </c>
      <c r="B1470" s="235" t="s">
        <v>1465</v>
      </c>
      <c r="C1470" s="80" t="s">
        <v>318</v>
      </c>
      <c r="D1470" s="463">
        <v>2</v>
      </c>
      <c r="E1470" s="236"/>
      <c r="F1470" s="40">
        <f t="shared" si="100"/>
        <v>0</v>
      </c>
    </row>
    <row r="1471" spans="1:6" s="139" customFormat="1" ht="82.5" customHeight="1" x14ac:dyDescent="0.2">
      <c r="A1471" s="234" t="s">
        <v>2713</v>
      </c>
      <c r="B1471" s="48" t="s">
        <v>347</v>
      </c>
      <c r="C1471" s="80" t="s">
        <v>318</v>
      </c>
      <c r="D1471" s="463">
        <v>2</v>
      </c>
      <c r="E1471" s="236"/>
      <c r="F1471" s="40">
        <f t="shared" si="100"/>
        <v>0</v>
      </c>
    </row>
    <row r="1472" spans="1:6" s="139" customFormat="1" ht="219" customHeight="1" x14ac:dyDescent="0.2">
      <c r="A1472" s="234" t="s">
        <v>2714</v>
      </c>
      <c r="B1472" s="356" t="s">
        <v>1467</v>
      </c>
      <c r="C1472" s="80" t="s">
        <v>318</v>
      </c>
      <c r="D1472" s="463">
        <v>2</v>
      </c>
      <c r="E1472" s="236"/>
      <c r="F1472" s="40">
        <f t="shared" si="100"/>
        <v>0</v>
      </c>
    </row>
    <row r="1473" spans="1:9" s="29" customFormat="1" ht="15" customHeight="1" x14ac:dyDescent="0.2">
      <c r="A1473" s="234" t="s">
        <v>2715</v>
      </c>
      <c r="B1473" s="31" t="s">
        <v>1468</v>
      </c>
      <c r="C1473" s="80" t="s">
        <v>318</v>
      </c>
      <c r="D1473" s="463">
        <v>1</v>
      </c>
      <c r="E1473" s="237"/>
      <c r="F1473" s="40">
        <f t="shared" si="100"/>
        <v>0</v>
      </c>
      <c r="G1473" s="139"/>
      <c r="H1473" s="139"/>
      <c r="I1473" s="139"/>
    </row>
    <row r="1474" spans="1:9" s="139" customFormat="1" ht="12.75" x14ac:dyDescent="0.2">
      <c r="A1474" s="234" t="s">
        <v>2716</v>
      </c>
      <c r="B1474" s="235" t="s">
        <v>402</v>
      </c>
      <c r="C1474" s="80" t="s">
        <v>318</v>
      </c>
      <c r="D1474" s="463">
        <v>3</v>
      </c>
      <c r="E1474" s="236"/>
      <c r="F1474" s="40">
        <f t="shared" si="100"/>
        <v>0</v>
      </c>
    </row>
    <row r="1475" spans="1:9" s="29" customFormat="1" ht="113.25" customHeight="1" x14ac:dyDescent="0.2">
      <c r="A1475" s="234" t="s">
        <v>2717</v>
      </c>
      <c r="B1475" s="30" t="s">
        <v>1441</v>
      </c>
      <c r="C1475" s="80" t="s">
        <v>318</v>
      </c>
      <c r="D1475" s="463">
        <v>1</v>
      </c>
      <c r="E1475" s="237"/>
      <c r="F1475" s="40">
        <f t="shared" si="100"/>
        <v>0</v>
      </c>
    </row>
    <row r="1476" spans="1:9" s="139" customFormat="1" ht="12.75" x14ac:dyDescent="0.2">
      <c r="A1476" s="239" t="s">
        <v>1574</v>
      </c>
      <c r="B1476" s="568" t="s">
        <v>3031</v>
      </c>
      <c r="C1476" s="569"/>
      <c r="D1476" s="569"/>
      <c r="E1476" s="570"/>
      <c r="F1476" s="470">
        <f>SUM(F1461:F1475)</f>
        <v>0</v>
      </c>
    </row>
    <row r="1477" spans="1:9" s="139" customFormat="1" ht="12.75" x14ac:dyDescent="0.2">
      <c r="A1477" s="249"/>
      <c r="B1477" s="250"/>
      <c r="C1477" s="537"/>
      <c r="D1477" s="524"/>
      <c r="E1477" s="252"/>
      <c r="F1477" s="253"/>
    </row>
    <row r="1478" spans="1:9" s="29" customFormat="1" ht="15" customHeight="1" x14ac:dyDescent="0.2">
      <c r="A1478" s="345" t="s">
        <v>1575</v>
      </c>
      <c r="B1478" s="564" t="s">
        <v>1474</v>
      </c>
      <c r="C1478" s="565"/>
      <c r="D1478" s="565"/>
      <c r="E1478" s="565"/>
      <c r="F1478" s="566"/>
    </row>
    <row r="1479" spans="1:9" s="139" customFormat="1" ht="12.75" x14ac:dyDescent="0.2">
      <c r="A1479" s="234" t="s">
        <v>2718</v>
      </c>
      <c r="B1479" s="235" t="s">
        <v>1475</v>
      </c>
      <c r="C1479" s="80" t="s">
        <v>318</v>
      </c>
      <c r="D1479" s="463">
        <v>2</v>
      </c>
      <c r="E1479" s="236"/>
      <c r="F1479" s="40">
        <f>+E1479*D1479</f>
        <v>0</v>
      </c>
    </row>
    <row r="1480" spans="1:9" s="139" customFormat="1" ht="12.75" x14ac:dyDescent="0.2">
      <c r="A1480" s="234" t="s">
        <v>2719</v>
      </c>
      <c r="B1480" s="235" t="s">
        <v>1476</v>
      </c>
      <c r="C1480" s="80" t="s">
        <v>318</v>
      </c>
      <c r="D1480" s="463">
        <v>1</v>
      </c>
      <c r="E1480" s="236"/>
      <c r="F1480" s="40">
        <f t="shared" ref="F1480:F1492" si="101">+E1480*D1480</f>
        <v>0</v>
      </c>
    </row>
    <row r="1481" spans="1:9" s="139" customFormat="1" ht="12.75" x14ac:dyDescent="0.2">
      <c r="A1481" s="234" t="s">
        <v>2720</v>
      </c>
      <c r="B1481" s="235" t="s">
        <v>1477</v>
      </c>
      <c r="C1481" s="80" t="s">
        <v>318</v>
      </c>
      <c r="D1481" s="463">
        <v>1</v>
      </c>
      <c r="E1481" s="236"/>
      <c r="F1481" s="40">
        <f t="shared" si="101"/>
        <v>0</v>
      </c>
    </row>
    <row r="1482" spans="1:9" s="139" customFormat="1" ht="12.75" x14ac:dyDescent="0.2">
      <c r="A1482" s="234" t="s">
        <v>2721</v>
      </c>
      <c r="B1482" s="235" t="s">
        <v>646</v>
      </c>
      <c r="C1482" s="80" t="s">
        <v>318</v>
      </c>
      <c r="D1482" s="463">
        <v>1</v>
      </c>
      <c r="E1482" s="236"/>
      <c r="F1482" s="40">
        <f t="shared" si="101"/>
        <v>0</v>
      </c>
    </row>
    <row r="1483" spans="1:9" s="139" customFormat="1" ht="12.75" x14ac:dyDescent="0.2">
      <c r="A1483" s="234" t="s">
        <v>2722</v>
      </c>
      <c r="B1483" s="235" t="s">
        <v>1478</v>
      </c>
      <c r="C1483" s="80" t="s">
        <v>318</v>
      </c>
      <c r="D1483" s="463">
        <v>1</v>
      </c>
      <c r="E1483" s="236"/>
      <c r="F1483" s="40">
        <f t="shared" si="101"/>
        <v>0</v>
      </c>
    </row>
    <row r="1484" spans="1:9" s="139" customFormat="1" ht="12.75" x14ac:dyDescent="0.2">
      <c r="A1484" s="234" t="s">
        <v>2723</v>
      </c>
      <c r="B1484" s="235" t="s">
        <v>496</v>
      </c>
      <c r="C1484" s="80" t="s">
        <v>318</v>
      </c>
      <c r="D1484" s="463">
        <v>2</v>
      </c>
      <c r="E1484" s="236"/>
      <c r="F1484" s="40">
        <f t="shared" si="101"/>
        <v>0</v>
      </c>
    </row>
    <row r="1485" spans="1:9" s="139" customFormat="1" ht="12.75" x14ac:dyDescent="0.2">
      <c r="A1485" s="234" t="s">
        <v>2724</v>
      </c>
      <c r="B1485" s="235" t="s">
        <v>320</v>
      </c>
      <c r="C1485" s="80" t="s">
        <v>318</v>
      </c>
      <c r="D1485" s="463">
        <v>1</v>
      </c>
      <c r="E1485" s="236"/>
      <c r="F1485" s="40">
        <f t="shared" si="101"/>
        <v>0</v>
      </c>
    </row>
    <row r="1486" spans="1:9" s="139" customFormat="1" ht="12.75" x14ac:dyDescent="0.2">
      <c r="A1486" s="234" t="s">
        <v>2725</v>
      </c>
      <c r="B1486" s="235" t="s">
        <v>321</v>
      </c>
      <c r="C1486" s="80" t="s">
        <v>318</v>
      </c>
      <c r="D1486" s="463">
        <v>1</v>
      </c>
      <c r="E1486" s="236"/>
      <c r="F1486" s="40">
        <f t="shared" si="101"/>
        <v>0</v>
      </c>
    </row>
    <row r="1487" spans="1:9" s="139" customFormat="1" ht="12.75" x14ac:dyDescent="0.2">
      <c r="A1487" s="234" t="s">
        <v>2726</v>
      </c>
      <c r="B1487" s="235" t="s">
        <v>1479</v>
      </c>
      <c r="C1487" s="80" t="s">
        <v>318</v>
      </c>
      <c r="D1487" s="463">
        <v>2</v>
      </c>
      <c r="E1487" s="236"/>
      <c r="F1487" s="40">
        <f t="shared" si="101"/>
        <v>0</v>
      </c>
    </row>
    <row r="1488" spans="1:9" s="139" customFormat="1" ht="12.75" x14ac:dyDescent="0.2">
      <c r="A1488" s="234" t="s">
        <v>2727</v>
      </c>
      <c r="B1488" s="235" t="s">
        <v>660</v>
      </c>
      <c r="C1488" s="80" t="s">
        <v>318</v>
      </c>
      <c r="D1488" s="463">
        <v>1</v>
      </c>
      <c r="E1488" s="236"/>
      <c r="F1488" s="40">
        <f t="shared" si="101"/>
        <v>0</v>
      </c>
    </row>
    <row r="1489" spans="1:9" s="139" customFormat="1" ht="94.5" customHeight="1" x14ac:dyDescent="0.2">
      <c r="A1489" s="234" t="s">
        <v>2728</v>
      </c>
      <c r="B1489" s="238" t="s">
        <v>323</v>
      </c>
      <c r="C1489" s="80" t="s">
        <v>318</v>
      </c>
      <c r="D1489" s="463">
        <v>1</v>
      </c>
      <c r="E1489" s="236"/>
      <c r="F1489" s="40">
        <f t="shared" si="101"/>
        <v>0</v>
      </c>
    </row>
    <row r="1490" spans="1:9" s="139" customFormat="1" ht="12.75" x14ac:dyDescent="0.2">
      <c r="A1490" s="234" t="s">
        <v>2729</v>
      </c>
      <c r="B1490" s="235" t="s">
        <v>324</v>
      </c>
      <c r="C1490" s="80" t="s">
        <v>318</v>
      </c>
      <c r="D1490" s="463">
        <v>1</v>
      </c>
      <c r="E1490" s="236"/>
      <c r="F1490" s="40">
        <f t="shared" si="101"/>
        <v>0</v>
      </c>
    </row>
    <row r="1491" spans="1:9" s="29" customFormat="1" ht="15" customHeight="1" x14ac:dyDescent="0.2">
      <c r="A1491" s="234" t="s">
        <v>2730</v>
      </c>
      <c r="B1491" s="31" t="s">
        <v>1451</v>
      </c>
      <c r="C1491" s="80" t="s">
        <v>318</v>
      </c>
      <c r="D1491" s="463">
        <v>1</v>
      </c>
      <c r="E1491" s="237"/>
      <c r="F1491" s="40">
        <f t="shared" si="101"/>
        <v>0</v>
      </c>
      <c r="G1491" s="139"/>
      <c r="H1491" s="139"/>
      <c r="I1491" s="139"/>
    </row>
    <row r="1492" spans="1:9" s="29" customFormat="1" ht="113.25" customHeight="1" x14ac:dyDescent="0.2">
      <c r="A1492" s="234" t="s">
        <v>2731</v>
      </c>
      <c r="B1492" s="30" t="s">
        <v>1441</v>
      </c>
      <c r="C1492" s="80" t="s">
        <v>318</v>
      </c>
      <c r="D1492" s="463">
        <v>1</v>
      </c>
      <c r="E1492" s="237"/>
      <c r="F1492" s="40">
        <f t="shared" si="101"/>
        <v>0</v>
      </c>
    </row>
    <row r="1493" spans="1:9" s="139" customFormat="1" ht="12.75" x14ac:dyDescent="0.2">
      <c r="A1493" s="239" t="s">
        <v>1575</v>
      </c>
      <c r="B1493" s="568" t="s">
        <v>3032</v>
      </c>
      <c r="C1493" s="569"/>
      <c r="D1493" s="569"/>
      <c r="E1493" s="570"/>
      <c r="F1493" s="470">
        <f>SUM(F1479:F1492)</f>
        <v>0</v>
      </c>
    </row>
    <row r="1494" spans="1:9" s="139" customFormat="1" ht="12.75" x14ac:dyDescent="0.2">
      <c r="A1494" s="249"/>
      <c r="B1494" s="250"/>
      <c r="C1494" s="537"/>
      <c r="D1494" s="524"/>
      <c r="E1494" s="252"/>
      <c r="F1494" s="253"/>
    </row>
    <row r="1495" spans="1:9" s="29" customFormat="1" ht="15" customHeight="1" x14ac:dyDescent="0.2">
      <c r="A1495" s="345" t="s">
        <v>1576</v>
      </c>
      <c r="B1495" s="564" t="s">
        <v>1480</v>
      </c>
      <c r="C1495" s="565"/>
      <c r="D1495" s="565"/>
      <c r="E1495" s="565"/>
      <c r="F1495" s="566"/>
    </row>
    <row r="1496" spans="1:9" s="139" customFormat="1" ht="12.75" x14ac:dyDescent="0.2">
      <c r="A1496" s="234" t="s">
        <v>2732</v>
      </c>
      <c r="B1496" s="235" t="s">
        <v>1475</v>
      </c>
      <c r="C1496" s="80" t="s">
        <v>318</v>
      </c>
      <c r="D1496" s="463">
        <v>2</v>
      </c>
      <c r="E1496" s="236"/>
      <c r="F1496" s="40">
        <f>+E1496*D1496</f>
        <v>0</v>
      </c>
    </row>
    <row r="1497" spans="1:9" s="139" customFormat="1" ht="12.75" x14ac:dyDescent="0.2">
      <c r="A1497" s="234" t="s">
        <v>2733</v>
      </c>
      <c r="B1497" s="235" t="s">
        <v>1476</v>
      </c>
      <c r="C1497" s="80" t="s">
        <v>318</v>
      </c>
      <c r="D1497" s="463">
        <v>1</v>
      </c>
      <c r="E1497" s="236"/>
      <c r="F1497" s="40">
        <f t="shared" ref="F1497:F1509" si="102">+E1497*D1497</f>
        <v>0</v>
      </c>
    </row>
    <row r="1498" spans="1:9" s="139" customFormat="1" ht="12.75" x14ac:dyDescent="0.2">
      <c r="A1498" s="234" t="s">
        <v>2734</v>
      </c>
      <c r="B1498" s="235" t="s">
        <v>1477</v>
      </c>
      <c r="C1498" s="80" t="s">
        <v>318</v>
      </c>
      <c r="D1498" s="463">
        <v>1</v>
      </c>
      <c r="E1498" s="236"/>
      <c r="F1498" s="40">
        <f t="shared" si="102"/>
        <v>0</v>
      </c>
    </row>
    <row r="1499" spans="1:9" s="139" customFormat="1" ht="12.75" x14ac:dyDescent="0.2">
      <c r="A1499" s="234" t="s">
        <v>2735</v>
      </c>
      <c r="B1499" s="235" t="s">
        <v>646</v>
      </c>
      <c r="C1499" s="80" t="s">
        <v>318</v>
      </c>
      <c r="D1499" s="463">
        <v>1</v>
      </c>
      <c r="E1499" s="236"/>
      <c r="F1499" s="40">
        <f t="shared" si="102"/>
        <v>0</v>
      </c>
    </row>
    <row r="1500" spans="1:9" s="139" customFormat="1" ht="12.75" x14ac:dyDescent="0.2">
      <c r="A1500" s="234" t="s">
        <v>2736</v>
      </c>
      <c r="B1500" s="235" t="s">
        <v>1478</v>
      </c>
      <c r="C1500" s="80" t="s">
        <v>318</v>
      </c>
      <c r="D1500" s="463">
        <v>1</v>
      </c>
      <c r="E1500" s="236"/>
      <c r="F1500" s="40">
        <f t="shared" si="102"/>
        <v>0</v>
      </c>
    </row>
    <row r="1501" spans="1:9" s="139" customFormat="1" ht="12.75" x14ac:dyDescent="0.2">
      <c r="A1501" s="234" t="s">
        <v>2737</v>
      </c>
      <c r="B1501" s="235" t="s">
        <v>496</v>
      </c>
      <c r="C1501" s="80" t="s">
        <v>318</v>
      </c>
      <c r="D1501" s="463">
        <v>2</v>
      </c>
      <c r="E1501" s="236"/>
      <c r="F1501" s="40">
        <f t="shared" si="102"/>
        <v>0</v>
      </c>
    </row>
    <row r="1502" spans="1:9" s="139" customFormat="1" ht="12.75" x14ac:dyDescent="0.2">
      <c r="A1502" s="234" t="s">
        <v>2738</v>
      </c>
      <c r="B1502" s="235" t="s">
        <v>320</v>
      </c>
      <c r="C1502" s="80" t="s">
        <v>318</v>
      </c>
      <c r="D1502" s="463">
        <v>1</v>
      </c>
      <c r="E1502" s="236"/>
      <c r="F1502" s="40">
        <f t="shared" si="102"/>
        <v>0</v>
      </c>
    </row>
    <row r="1503" spans="1:9" s="139" customFormat="1" ht="12.75" x14ac:dyDescent="0.2">
      <c r="A1503" s="234" t="s">
        <v>2739</v>
      </c>
      <c r="B1503" s="235" t="s">
        <v>321</v>
      </c>
      <c r="C1503" s="80" t="s">
        <v>318</v>
      </c>
      <c r="D1503" s="463">
        <v>1</v>
      </c>
      <c r="E1503" s="236"/>
      <c r="F1503" s="40">
        <f t="shared" si="102"/>
        <v>0</v>
      </c>
    </row>
    <row r="1504" spans="1:9" s="139" customFormat="1" ht="12.75" x14ac:dyDescent="0.2">
      <c r="A1504" s="234" t="s">
        <v>2740</v>
      </c>
      <c r="B1504" s="235" t="s">
        <v>1479</v>
      </c>
      <c r="C1504" s="80" t="s">
        <v>318</v>
      </c>
      <c r="D1504" s="463">
        <v>2</v>
      </c>
      <c r="E1504" s="236"/>
      <c r="F1504" s="40">
        <f t="shared" si="102"/>
        <v>0</v>
      </c>
    </row>
    <row r="1505" spans="1:9" s="139" customFormat="1" ht="12.75" x14ac:dyDescent="0.2">
      <c r="A1505" s="234" t="s">
        <v>2741</v>
      </c>
      <c r="B1505" s="235" t="s">
        <v>660</v>
      </c>
      <c r="C1505" s="80" t="s">
        <v>318</v>
      </c>
      <c r="D1505" s="463">
        <v>1</v>
      </c>
      <c r="E1505" s="236"/>
      <c r="F1505" s="40">
        <f t="shared" si="102"/>
        <v>0</v>
      </c>
    </row>
    <row r="1506" spans="1:9" s="139" customFormat="1" ht="94.5" customHeight="1" x14ac:dyDescent="0.2">
      <c r="A1506" s="234" t="s">
        <v>2742</v>
      </c>
      <c r="B1506" s="238" t="s">
        <v>323</v>
      </c>
      <c r="C1506" s="80" t="s">
        <v>318</v>
      </c>
      <c r="D1506" s="463">
        <v>1</v>
      </c>
      <c r="E1506" s="236"/>
      <c r="F1506" s="40">
        <f t="shared" si="102"/>
        <v>0</v>
      </c>
    </row>
    <row r="1507" spans="1:9" s="139" customFormat="1" ht="12.75" x14ac:dyDescent="0.2">
      <c r="A1507" s="234" t="s">
        <v>2743</v>
      </c>
      <c r="B1507" s="235" t="s">
        <v>324</v>
      </c>
      <c r="C1507" s="80" t="s">
        <v>318</v>
      </c>
      <c r="D1507" s="463">
        <v>1</v>
      </c>
      <c r="E1507" s="236"/>
      <c r="F1507" s="40">
        <f t="shared" si="102"/>
        <v>0</v>
      </c>
    </row>
    <row r="1508" spans="1:9" s="29" customFormat="1" ht="15" customHeight="1" x14ac:dyDescent="0.2">
      <c r="A1508" s="234" t="s">
        <v>2744</v>
      </c>
      <c r="B1508" s="31" t="s">
        <v>1451</v>
      </c>
      <c r="C1508" s="80" t="s">
        <v>318</v>
      </c>
      <c r="D1508" s="463">
        <v>1</v>
      </c>
      <c r="E1508" s="237"/>
      <c r="F1508" s="40">
        <f t="shared" si="102"/>
        <v>0</v>
      </c>
      <c r="G1508" s="139"/>
      <c r="H1508" s="139"/>
      <c r="I1508" s="139"/>
    </row>
    <row r="1509" spans="1:9" s="29" customFormat="1" ht="113.25" customHeight="1" x14ac:dyDescent="0.2">
      <c r="A1509" s="234" t="s">
        <v>2745</v>
      </c>
      <c r="B1509" s="30" t="s">
        <v>1441</v>
      </c>
      <c r="C1509" s="80" t="s">
        <v>318</v>
      </c>
      <c r="D1509" s="463">
        <v>1</v>
      </c>
      <c r="E1509" s="237"/>
      <c r="F1509" s="40">
        <f t="shared" si="102"/>
        <v>0</v>
      </c>
    </row>
    <row r="1510" spans="1:9" s="139" customFormat="1" ht="12.75" x14ac:dyDescent="0.2">
      <c r="A1510" s="239" t="s">
        <v>1576</v>
      </c>
      <c r="B1510" s="568" t="s">
        <v>3033</v>
      </c>
      <c r="C1510" s="569"/>
      <c r="D1510" s="569"/>
      <c r="E1510" s="570"/>
      <c r="F1510" s="470">
        <f>SUM(F1496:F1509)</f>
        <v>0</v>
      </c>
    </row>
    <row r="1511" spans="1:9" s="139" customFormat="1" ht="12.75" x14ac:dyDescent="0.2">
      <c r="A1511" s="249"/>
      <c r="B1511" s="250"/>
      <c r="C1511" s="537"/>
      <c r="D1511" s="524"/>
      <c r="E1511" s="252"/>
      <c r="F1511" s="253"/>
    </row>
    <row r="1512" spans="1:9" s="29" customFormat="1" ht="15" customHeight="1" x14ac:dyDescent="0.2">
      <c r="A1512" s="345" t="s">
        <v>1577</v>
      </c>
      <c r="B1512" s="564" t="s">
        <v>1481</v>
      </c>
      <c r="C1512" s="565"/>
      <c r="D1512" s="565"/>
      <c r="E1512" s="565"/>
      <c r="F1512" s="566"/>
    </row>
    <row r="1513" spans="1:9" s="139" customFormat="1" ht="12.75" x14ac:dyDescent="0.2">
      <c r="A1513" s="234" t="s">
        <v>2746</v>
      </c>
      <c r="B1513" s="235" t="s">
        <v>1483</v>
      </c>
      <c r="C1513" s="80" t="s">
        <v>318</v>
      </c>
      <c r="D1513" s="463">
        <v>1</v>
      </c>
      <c r="E1513" s="236"/>
      <c r="F1513" s="40">
        <f>+E1513*D1513</f>
        <v>0</v>
      </c>
    </row>
    <row r="1514" spans="1:9" s="139" customFormat="1" ht="12.75" x14ac:dyDescent="0.2">
      <c r="A1514" s="234" t="s">
        <v>2747</v>
      </c>
      <c r="B1514" s="235" t="s">
        <v>1482</v>
      </c>
      <c r="C1514" s="80" t="s">
        <v>318</v>
      </c>
      <c r="D1514" s="463">
        <v>2</v>
      </c>
      <c r="E1514" s="236"/>
      <c r="F1514" s="40">
        <f t="shared" ref="F1514:F1525" si="103">+E1514*D1514</f>
        <v>0</v>
      </c>
    </row>
    <row r="1515" spans="1:9" s="139" customFormat="1" ht="12.75" x14ac:dyDescent="0.2">
      <c r="A1515" s="234" t="s">
        <v>2748</v>
      </c>
      <c r="B1515" s="235" t="s">
        <v>1477</v>
      </c>
      <c r="C1515" s="80" t="s">
        <v>318</v>
      </c>
      <c r="D1515" s="463">
        <v>1</v>
      </c>
      <c r="E1515" s="236"/>
      <c r="F1515" s="40">
        <f t="shared" si="103"/>
        <v>0</v>
      </c>
    </row>
    <row r="1516" spans="1:9" s="139" customFormat="1" ht="12.75" x14ac:dyDescent="0.2">
      <c r="A1516" s="234" t="s">
        <v>2749</v>
      </c>
      <c r="B1516" s="235" t="s">
        <v>1484</v>
      </c>
      <c r="C1516" s="80" t="s">
        <v>318</v>
      </c>
      <c r="D1516" s="463">
        <v>1</v>
      </c>
      <c r="E1516" s="236"/>
      <c r="F1516" s="40">
        <f t="shared" si="103"/>
        <v>0</v>
      </c>
    </row>
    <row r="1517" spans="1:9" s="139" customFormat="1" ht="12.75" x14ac:dyDescent="0.2">
      <c r="A1517" s="234" t="s">
        <v>2750</v>
      </c>
      <c r="B1517" s="235" t="s">
        <v>1485</v>
      </c>
      <c r="C1517" s="80" t="s">
        <v>318</v>
      </c>
      <c r="D1517" s="463">
        <v>1</v>
      </c>
      <c r="E1517" s="236"/>
      <c r="F1517" s="40">
        <f t="shared" si="103"/>
        <v>0</v>
      </c>
    </row>
    <row r="1518" spans="1:9" s="139" customFormat="1" ht="12.75" x14ac:dyDescent="0.2">
      <c r="A1518" s="234" t="s">
        <v>2751</v>
      </c>
      <c r="B1518" s="235" t="s">
        <v>496</v>
      </c>
      <c r="C1518" s="80" t="s">
        <v>318</v>
      </c>
      <c r="D1518" s="463">
        <v>2</v>
      </c>
      <c r="E1518" s="236"/>
      <c r="F1518" s="40">
        <f t="shared" si="103"/>
        <v>0</v>
      </c>
    </row>
    <row r="1519" spans="1:9" s="139" customFormat="1" ht="12.75" x14ac:dyDescent="0.2">
      <c r="A1519" s="234" t="s">
        <v>2752</v>
      </c>
      <c r="B1519" s="235" t="s">
        <v>1486</v>
      </c>
      <c r="C1519" s="80" t="s">
        <v>291</v>
      </c>
      <c r="D1519" s="463">
        <v>1</v>
      </c>
      <c r="E1519" s="236"/>
      <c r="F1519" s="40">
        <f t="shared" si="103"/>
        <v>0</v>
      </c>
    </row>
    <row r="1520" spans="1:9" s="139" customFormat="1" ht="12.75" x14ac:dyDescent="0.2">
      <c r="A1520" s="234" t="s">
        <v>2753</v>
      </c>
      <c r="B1520" s="235" t="s">
        <v>1479</v>
      </c>
      <c r="C1520" s="80" t="s">
        <v>318</v>
      </c>
      <c r="D1520" s="463">
        <v>1</v>
      </c>
      <c r="E1520" s="236"/>
      <c r="F1520" s="40">
        <f t="shared" si="103"/>
        <v>0</v>
      </c>
    </row>
    <row r="1521" spans="1:9" s="139" customFormat="1" ht="12.75" x14ac:dyDescent="0.2">
      <c r="A1521" s="234" t="s">
        <v>2754</v>
      </c>
      <c r="B1521" s="235" t="s">
        <v>1487</v>
      </c>
      <c r="C1521" s="80" t="s">
        <v>318</v>
      </c>
      <c r="D1521" s="463">
        <v>1</v>
      </c>
      <c r="E1521" s="236"/>
      <c r="F1521" s="40">
        <f t="shared" si="103"/>
        <v>0</v>
      </c>
    </row>
    <row r="1522" spans="1:9" s="139" customFormat="1" ht="94.5" customHeight="1" x14ac:dyDescent="0.2">
      <c r="A1522" s="234" t="s">
        <v>2755</v>
      </c>
      <c r="B1522" s="238" t="s">
        <v>1488</v>
      </c>
      <c r="C1522" s="80" t="s">
        <v>318</v>
      </c>
      <c r="D1522" s="463">
        <v>1</v>
      </c>
      <c r="E1522" s="236"/>
      <c r="F1522" s="40">
        <f t="shared" si="103"/>
        <v>0</v>
      </c>
    </row>
    <row r="1523" spans="1:9" s="139" customFormat="1" ht="12.75" x14ac:dyDescent="0.2">
      <c r="A1523" s="234" t="s">
        <v>2756</v>
      </c>
      <c r="B1523" s="235" t="s">
        <v>1489</v>
      </c>
      <c r="C1523" s="80" t="s">
        <v>318</v>
      </c>
      <c r="D1523" s="463">
        <v>1</v>
      </c>
      <c r="E1523" s="236"/>
      <c r="F1523" s="40">
        <f t="shared" si="103"/>
        <v>0</v>
      </c>
    </row>
    <row r="1524" spans="1:9" s="29" customFormat="1" ht="15" customHeight="1" x14ac:dyDescent="0.2">
      <c r="A1524" s="234" t="s">
        <v>2757</v>
      </c>
      <c r="B1524" s="31" t="s">
        <v>1451</v>
      </c>
      <c r="C1524" s="80" t="s">
        <v>318</v>
      </c>
      <c r="D1524" s="463">
        <v>1</v>
      </c>
      <c r="E1524" s="237"/>
      <c r="F1524" s="40">
        <f t="shared" si="103"/>
        <v>0</v>
      </c>
      <c r="G1524" s="139"/>
      <c r="H1524" s="139"/>
      <c r="I1524" s="139"/>
    </row>
    <row r="1525" spans="1:9" s="29" customFormat="1" ht="113.25" customHeight="1" x14ac:dyDescent="0.2">
      <c r="A1525" s="234" t="s">
        <v>2758</v>
      </c>
      <c r="B1525" s="30" t="s">
        <v>1441</v>
      </c>
      <c r="C1525" s="80" t="s">
        <v>318</v>
      </c>
      <c r="D1525" s="463">
        <v>1</v>
      </c>
      <c r="E1525" s="237"/>
      <c r="F1525" s="40">
        <f t="shared" si="103"/>
        <v>0</v>
      </c>
    </row>
    <row r="1526" spans="1:9" s="139" customFormat="1" ht="12.75" x14ac:dyDescent="0.2">
      <c r="A1526" s="239" t="s">
        <v>1577</v>
      </c>
      <c r="B1526" s="568" t="s">
        <v>3034</v>
      </c>
      <c r="C1526" s="569"/>
      <c r="D1526" s="569"/>
      <c r="E1526" s="570"/>
      <c r="F1526" s="470">
        <f>SUM(F1513:F1525)</f>
        <v>0</v>
      </c>
    </row>
    <row r="1527" spans="1:9" s="139" customFormat="1" ht="12.75" x14ac:dyDescent="0.2">
      <c r="A1527" s="249"/>
      <c r="B1527" s="250"/>
      <c r="C1527" s="537"/>
      <c r="D1527" s="524"/>
      <c r="E1527" s="252"/>
      <c r="F1527" s="253"/>
    </row>
    <row r="1528" spans="1:9" s="29" customFormat="1" ht="15" customHeight="1" x14ac:dyDescent="0.2">
      <c r="A1528" s="345" t="s">
        <v>1578</v>
      </c>
      <c r="B1528" s="567" t="s">
        <v>1490</v>
      </c>
      <c r="C1528" s="567"/>
      <c r="D1528" s="567"/>
      <c r="E1528" s="567"/>
      <c r="F1528" s="567"/>
    </row>
    <row r="1529" spans="1:9" s="139" customFormat="1" ht="12.75" x14ac:dyDescent="0.2">
      <c r="A1529" s="234" t="s">
        <v>2759</v>
      </c>
      <c r="B1529" s="235" t="s">
        <v>344</v>
      </c>
      <c r="C1529" s="80" t="s">
        <v>318</v>
      </c>
      <c r="D1529" s="463">
        <v>4</v>
      </c>
      <c r="E1529" s="236"/>
      <c r="F1529" s="40">
        <f>+E1529*D1529</f>
        <v>0</v>
      </c>
    </row>
    <row r="1530" spans="1:9" s="139" customFormat="1" ht="12.75" x14ac:dyDescent="0.2">
      <c r="A1530" s="234" t="s">
        <v>2760</v>
      </c>
      <c r="B1530" s="235" t="s">
        <v>320</v>
      </c>
      <c r="C1530" s="80" t="s">
        <v>318</v>
      </c>
      <c r="D1530" s="463">
        <v>2</v>
      </c>
      <c r="E1530" s="236"/>
      <c r="F1530" s="40">
        <f t="shared" ref="F1530:F1542" si="104">+E1530*D1530</f>
        <v>0</v>
      </c>
    </row>
    <row r="1531" spans="1:9" s="139" customFormat="1" ht="12.75" x14ac:dyDescent="0.2">
      <c r="A1531" s="234" t="s">
        <v>2761</v>
      </c>
      <c r="B1531" s="235" t="s">
        <v>345</v>
      </c>
      <c r="C1531" s="80" t="s">
        <v>318</v>
      </c>
      <c r="D1531" s="463">
        <v>5</v>
      </c>
      <c r="E1531" s="236"/>
      <c r="F1531" s="40">
        <f t="shared" si="104"/>
        <v>0</v>
      </c>
    </row>
    <row r="1532" spans="1:9" s="139" customFormat="1" ht="12.75" x14ac:dyDescent="0.2">
      <c r="A1532" s="234" t="s">
        <v>2762</v>
      </c>
      <c r="B1532" s="235" t="s">
        <v>322</v>
      </c>
      <c r="C1532" s="80" t="s">
        <v>318</v>
      </c>
      <c r="D1532" s="463">
        <v>1</v>
      </c>
      <c r="E1532" s="236"/>
      <c r="F1532" s="40">
        <f t="shared" si="104"/>
        <v>0</v>
      </c>
    </row>
    <row r="1533" spans="1:9" s="139" customFormat="1" ht="12.75" x14ac:dyDescent="0.2">
      <c r="A1533" s="234" t="s">
        <v>2763</v>
      </c>
      <c r="B1533" s="235" t="s">
        <v>1491</v>
      </c>
      <c r="C1533" s="80" t="s">
        <v>318</v>
      </c>
      <c r="D1533" s="463">
        <v>1</v>
      </c>
      <c r="E1533" s="236"/>
      <c r="F1533" s="40">
        <f t="shared" si="104"/>
        <v>0</v>
      </c>
    </row>
    <row r="1534" spans="1:9" s="139" customFormat="1" ht="12.75" x14ac:dyDescent="0.2">
      <c r="A1534" s="234" t="s">
        <v>2764</v>
      </c>
      <c r="B1534" s="235" t="s">
        <v>1462</v>
      </c>
      <c r="C1534" s="80" t="s">
        <v>318</v>
      </c>
      <c r="D1534" s="463">
        <v>2</v>
      </c>
      <c r="E1534" s="236"/>
      <c r="F1534" s="40">
        <f t="shared" si="104"/>
        <v>0</v>
      </c>
    </row>
    <row r="1535" spans="1:9" s="139" customFormat="1" ht="12.75" x14ac:dyDescent="0.2">
      <c r="A1535" s="234" t="s">
        <v>2765</v>
      </c>
      <c r="B1535" s="235" t="s">
        <v>1492</v>
      </c>
      <c r="C1535" s="80" t="s">
        <v>318</v>
      </c>
      <c r="D1535" s="463">
        <v>2</v>
      </c>
      <c r="E1535" s="236"/>
      <c r="F1535" s="40">
        <f t="shared" si="104"/>
        <v>0</v>
      </c>
    </row>
    <row r="1536" spans="1:9" s="139" customFormat="1" ht="12.75" x14ac:dyDescent="0.2">
      <c r="A1536" s="234" t="s">
        <v>2766</v>
      </c>
      <c r="B1536" s="235" t="s">
        <v>346</v>
      </c>
      <c r="C1536" s="80" t="s">
        <v>318</v>
      </c>
      <c r="D1536" s="463">
        <v>1</v>
      </c>
      <c r="E1536" s="236"/>
      <c r="F1536" s="40">
        <f t="shared" si="104"/>
        <v>0</v>
      </c>
    </row>
    <row r="1537" spans="1:9" s="139" customFormat="1" ht="12.75" x14ac:dyDescent="0.2">
      <c r="A1537" s="234" t="s">
        <v>2767</v>
      </c>
      <c r="B1537" s="235" t="s">
        <v>1465</v>
      </c>
      <c r="C1537" s="80" t="s">
        <v>318</v>
      </c>
      <c r="D1537" s="463">
        <v>2</v>
      </c>
      <c r="E1537" s="236"/>
      <c r="F1537" s="40">
        <f t="shared" si="104"/>
        <v>0</v>
      </c>
    </row>
    <row r="1538" spans="1:9" s="139" customFormat="1" ht="82.5" customHeight="1" x14ac:dyDescent="0.2">
      <c r="A1538" s="234" t="s">
        <v>2768</v>
      </c>
      <c r="B1538" s="48" t="s">
        <v>347</v>
      </c>
      <c r="C1538" s="80" t="s">
        <v>318</v>
      </c>
      <c r="D1538" s="463">
        <v>2</v>
      </c>
      <c r="E1538" s="236"/>
      <c r="F1538" s="40">
        <f t="shared" si="104"/>
        <v>0</v>
      </c>
    </row>
    <row r="1539" spans="1:9" s="139" customFormat="1" ht="219" customHeight="1" x14ac:dyDescent="0.2">
      <c r="A1539" s="234" t="s">
        <v>2769</v>
      </c>
      <c r="B1539" s="356" t="s">
        <v>1467</v>
      </c>
      <c r="C1539" s="80" t="s">
        <v>318</v>
      </c>
      <c r="D1539" s="463">
        <v>2</v>
      </c>
      <c r="E1539" s="236"/>
      <c r="F1539" s="40">
        <f t="shared" si="104"/>
        <v>0</v>
      </c>
    </row>
    <row r="1540" spans="1:9" s="29" customFormat="1" ht="15" customHeight="1" x14ac:dyDescent="0.2">
      <c r="A1540" s="234" t="s">
        <v>2770</v>
      </c>
      <c r="B1540" s="31" t="s">
        <v>1493</v>
      </c>
      <c r="C1540" s="80" t="s">
        <v>318</v>
      </c>
      <c r="D1540" s="463">
        <v>1</v>
      </c>
      <c r="E1540" s="237"/>
      <c r="F1540" s="40">
        <f t="shared" si="104"/>
        <v>0</v>
      </c>
      <c r="G1540" s="139"/>
      <c r="H1540" s="139"/>
      <c r="I1540" s="139"/>
    </row>
    <row r="1541" spans="1:9" s="139" customFormat="1" ht="12.75" x14ac:dyDescent="0.2">
      <c r="A1541" s="234" t="s">
        <v>2771</v>
      </c>
      <c r="B1541" s="235" t="s">
        <v>348</v>
      </c>
      <c r="C1541" s="80" t="s">
        <v>318</v>
      </c>
      <c r="D1541" s="463">
        <v>3</v>
      </c>
      <c r="E1541" s="236"/>
      <c r="F1541" s="40">
        <f t="shared" si="104"/>
        <v>0</v>
      </c>
    </row>
    <row r="1542" spans="1:9" s="29" customFormat="1" ht="113.25" customHeight="1" x14ac:dyDescent="0.2">
      <c r="A1542" s="234" t="s">
        <v>2772</v>
      </c>
      <c r="B1542" s="30" t="s">
        <v>1441</v>
      </c>
      <c r="C1542" s="80" t="s">
        <v>318</v>
      </c>
      <c r="D1542" s="463">
        <v>1</v>
      </c>
      <c r="E1542" s="237"/>
      <c r="F1542" s="40">
        <f t="shared" si="104"/>
        <v>0</v>
      </c>
    </row>
    <row r="1543" spans="1:9" s="139" customFormat="1" ht="12.75" x14ac:dyDescent="0.2">
      <c r="A1543" s="239" t="s">
        <v>1578</v>
      </c>
      <c r="B1543" s="568" t="s">
        <v>3035</v>
      </c>
      <c r="C1543" s="569"/>
      <c r="D1543" s="569"/>
      <c r="E1543" s="570"/>
      <c r="F1543" s="470">
        <f>SUM(F1529:F1542)</f>
        <v>0</v>
      </c>
    </row>
    <row r="1544" spans="1:9" s="139" customFormat="1" ht="12.75" x14ac:dyDescent="0.2">
      <c r="A1544" s="249"/>
      <c r="B1544" s="250"/>
      <c r="C1544" s="537"/>
      <c r="D1544" s="524"/>
      <c r="E1544" s="252"/>
      <c r="F1544" s="253"/>
    </row>
    <row r="1545" spans="1:9" s="29" customFormat="1" ht="15" customHeight="1" x14ac:dyDescent="0.2">
      <c r="A1545" s="345" t="s">
        <v>1579</v>
      </c>
      <c r="B1545" s="564" t="s">
        <v>1494</v>
      </c>
      <c r="C1545" s="565"/>
      <c r="D1545" s="565"/>
      <c r="E1545" s="565"/>
      <c r="F1545" s="566"/>
    </row>
    <row r="1546" spans="1:9" s="139" customFormat="1" ht="12.75" x14ac:dyDescent="0.2">
      <c r="A1546" s="234" t="s">
        <v>2773</v>
      </c>
      <c r="B1546" s="235" t="s">
        <v>1495</v>
      </c>
      <c r="C1546" s="80" t="s">
        <v>318</v>
      </c>
      <c r="D1546" s="463">
        <v>1</v>
      </c>
      <c r="E1546" s="236"/>
      <c r="F1546" s="40">
        <f>+E1546*D1546</f>
        <v>0</v>
      </c>
    </row>
    <row r="1547" spans="1:9" s="139" customFormat="1" ht="12.75" x14ac:dyDescent="0.2">
      <c r="A1547" s="234" t="s">
        <v>2774</v>
      </c>
      <c r="B1547" s="235" t="s">
        <v>1502</v>
      </c>
      <c r="C1547" s="80" t="s">
        <v>318</v>
      </c>
      <c r="D1547" s="463">
        <v>1</v>
      </c>
      <c r="E1547" s="236"/>
      <c r="F1547" s="40">
        <f t="shared" ref="F1547:F1554" si="105">+E1547*D1547</f>
        <v>0</v>
      </c>
    </row>
    <row r="1548" spans="1:9" s="139" customFormat="1" ht="12.75" x14ac:dyDescent="0.2">
      <c r="A1548" s="234" t="s">
        <v>2775</v>
      </c>
      <c r="B1548" s="235" t="s">
        <v>1496</v>
      </c>
      <c r="C1548" s="80" t="s">
        <v>318</v>
      </c>
      <c r="D1548" s="463">
        <v>1</v>
      </c>
      <c r="E1548" s="236"/>
      <c r="F1548" s="40">
        <f t="shared" si="105"/>
        <v>0</v>
      </c>
    </row>
    <row r="1549" spans="1:9" s="139" customFormat="1" ht="12.75" x14ac:dyDescent="0.2">
      <c r="A1549" s="234" t="s">
        <v>2776</v>
      </c>
      <c r="B1549" s="235" t="s">
        <v>1497</v>
      </c>
      <c r="C1549" s="80" t="s">
        <v>318</v>
      </c>
      <c r="D1549" s="463">
        <v>2</v>
      </c>
      <c r="E1549" s="236"/>
      <c r="F1549" s="40">
        <f t="shared" si="105"/>
        <v>0</v>
      </c>
    </row>
    <row r="1550" spans="1:9" s="139" customFormat="1" ht="12.75" x14ac:dyDescent="0.2">
      <c r="A1550" s="234" t="s">
        <v>2777</v>
      </c>
      <c r="B1550" s="235" t="s">
        <v>1498</v>
      </c>
      <c r="C1550" s="80" t="s">
        <v>318</v>
      </c>
      <c r="D1550" s="463">
        <v>2</v>
      </c>
      <c r="E1550" s="236"/>
      <c r="F1550" s="40">
        <f t="shared" si="105"/>
        <v>0</v>
      </c>
    </row>
    <row r="1551" spans="1:9" s="139" customFormat="1" ht="94.5" customHeight="1" x14ac:dyDescent="0.2">
      <c r="A1551" s="234" t="s">
        <v>2778</v>
      </c>
      <c r="B1551" s="238" t="s">
        <v>1499</v>
      </c>
      <c r="C1551" s="80" t="s">
        <v>318</v>
      </c>
      <c r="D1551" s="463">
        <v>1</v>
      </c>
      <c r="E1551" s="236"/>
      <c r="F1551" s="40">
        <f t="shared" si="105"/>
        <v>0</v>
      </c>
    </row>
    <row r="1552" spans="1:9" s="139" customFormat="1" ht="12.75" x14ac:dyDescent="0.2">
      <c r="A1552" s="234" t="s">
        <v>2779</v>
      </c>
      <c r="B1552" s="235" t="s">
        <v>1500</v>
      </c>
      <c r="C1552" s="80" t="s">
        <v>318</v>
      </c>
      <c r="D1552" s="463">
        <v>1</v>
      </c>
      <c r="E1552" s="236"/>
      <c r="F1552" s="40">
        <f t="shared" si="105"/>
        <v>0</v>
      </c>
    </row>
    <row r="1553" spans="1:9" s="29" customFormat="1" ht="15" customHeight="1" x14ac:dyDescent="0.2">
      <c r="A1553" s="234" t="s">
        <v>2780</v>
      </c>
      <c r="B1553" s="31" t="s">
        <v>1501</v>
      </c>
      <c r="C1553" s="80" t="s">
        <v>318</v>
      </c>
      <c r="D1553" s="463">
        <v>1</v>
      </c>
      <c r="E1553" s="237"/>
      <c r="F1553" s="40">
        <f t="shared" si="105"/>
        <v>0</v>
      </c>
      <c r="G1553" s="139"/>
      <c r="H1553" s="139"/>
      <c r="I1553" s="139"/>
    </row>
    <row r="1554" spans="1:9" s="29" customFormat="1" ht="113.25" customHeight="1" x14ac:dyDescent="0.2">
      <c r="A1554" s="234" t="s">
        <v>2781</v>
      </c>
      <c r="B1554" s="30" t="s">
        <v>1441</v>
      </c>
      <c r="C1554" s="80" t="s">
        <v>318</v>
      </c>
      <c r="D1554" s="463">
        <v>1</v>
      </c>
      <c r="E1554" s="237"/>
      <c r="F1554" s="40">
        <f t="shared" si="105"/>
        <v>0</v>
      </c>
    </row>
    <row r="1555" spans="1:9" s="139" customFormat="1" ht="12.75" x14ac:dyDescent="0.2">
      <c r="A1555" s="239" t="s">
        <v>1579</v>
      </c>
      <c r="B1555" s="568" t="s">
        <v>3036</v>
      </c>
      <c r="C1555" s="569"/>
      <c r="D1555" s="569"/>
      <c r="E1555" s="570"/>
      <c r="F1555" s="470">
        <f>SUM(F1546:F1554)</f>
        <v>0</v>
      </c>
    </row>
    <row r="1556" spans="1:9" s="139" customFormat="1" ht="12.75" x14ac:dyDescent="0.2">
      <c r="A1556" s="249"/>
      <c r="B1556" s="250"/>
      <c r="C1556" s="537"/>
      <c r="D1556" s="524"/>
      <c r="E1556" s="252"/>
      <c r="F1556" s="253"/>
    </row>
    <row r="1557" spans="1:9" s="29" customFormat="1" ht="15" customHeight="1" x14ac:dyDescent="0.2">
      <c r="A1557" s="345" t="s">
        <v>1580</v>
      </c>
      <c r="B1557" s="564" t="s">
        <v>1503</v>
      </c>
      <c r="C1557" s="565"/>
      <c r="D1557" s="565"/>
      <c r="E1557" s="565"/>
      <c r="F1557" s="566"/>
    </row>
    <row r="1558" spans="1:9" s="139" customFormat="1" ht="12.75" x14ac:dyDescent="0.2">
      <c r="A1558" s="234" t="s">
        <v>2782</v>
      </c>
      <c r="B1558" s="235" t="s">
        <v>3092</v>
      </c>
      <c r="C1558" s="80" t="s">
        <v>318</v>
      </c>
      <c r="D1558" s="463">
        <v>2</v>
      </c>
      <c r="E1558" s="236"/>
      <c r="F1558" s="40">
        <f>D1558*E1558</f>
        <v>0</v>
      </c>
    </row>
    <row r="1559" spans="1:9" s="29" customFormat="1" ht="15" customHeight="1" x14ac:dyDescent="0.2">
      <c r="A1559" s="234" t="s">
        <v>2783</v>
      </c>
      <c r="B1559" s="31" t="s">
        <v>325</v>
      </c>
      <c r="C1559" s="80" t="s">
        <v>318</v>
      </c>
      <c r="D1559" s="463">
        <v>1</v>
      </c>
      <c r="E1559" s="237"/>
      <c r="F1559" s="40">
        <f t="shared" ref="F1559:F1560" si="106">D1559*E1559</f>
        <v>0</v>
      </c>
      <c r="G1559" s="139"/>
      <c r="H1559" s="139"/>
      <c r="I1559" s="139"/>
    </row>
    <row r="1560" spans="1:9" s="29" customFormat="1" ht="119.25" customHeight="1" x14ac:dyDescent="0.2">
      <c r="A1560" s="234" t="s">
        <v>2784</v>
      </c>
      <c r="B1560" s="30" t="s">
        <v>1441</v>
      </c>
      <c r="C1560" s="80" t="s">
        <v>318</v>
      </c>
      <c r="D1560" s="463">
        <v>1</v>
      </c>
      <c r="E1560" s="237"/>
      <c r="F1560" s="40">
        <f t="shared" si="106"/>
        <v>0</v>
      </c>
    </row>
    <row r="1561" spans="1:9" s="139" customFormat="1" ht="12.75" x14ac:dyDescent="0.2">
      <c r="A1561" s="239" t="s">
        <v>1580</v>
      </c>
      <c r="B1561" s="568" t="s">
        <v>3037</v>
      </c>
      <c r="C1561" s="569"/>
      <c r="D1561" s="569"/>
      <c r="E1561" s="570"/>
      <c r="F1561" s="470">
        <f>SUM(F1558:F1560)</f>
        <v>0</v>
      </c>
    </row>
    <row r="1562" spans="1:9" s="139" customFormat="1" ht="12.75" x14ac:dyDescent="0.2">
      <c r="A1562" s="249"/>
      <c r="B1562" s="250"/>
      <c r="C1562" s="537"/>
      <c r="D1562" s="524"/>
      <c r="E1562" s="252"/>
      <c r="F1562" s="253"/>
    </row>
    <row r="1563" spans="1:9" s="29" customFormat="1" ht="15" customHeight="1" x14ac:dyDescent="0.2">
      <c r="A1563" s="345" t="s">
        <v>1581</v>
      </c>
      <c r="B1563" s="564" t="s">
        <v>1504</v>
      </c>
      <c r="C1563" s="565"/>
      <c r="D1563" s="565"/>
      <c r="E1563" s="565"/>
      <c r="F1563" s="566"/>
    </row>
    <row r="1564" spans="1:9" s="139" customFormat="1" ht="12.75" x14ac:dyDescent="0.2">
      <c r="A1564" s="234" t="s">
        <v>2785</v>
      </c>
      <c r="B1564" s="235" t="s">
        <v>3092</v>
      </c>
      <c r="C1564" s="80" t="s">
        <v>318</v>
      </c>
      <c r="D1564" s="463">
        <v>1</v>
      </c>
      <c r="E1564" s="236"/>
      <c r="F1564" s="40">
        <f>D1564*E1564</f>
        <v>0</v>
      </c>
    </row>
    <row r="1565" spans="1:9" s="29" customFormat="1" ht="15" customHeight="1" x14ac:dyDescent="0.2">
      <c r="A1565" s="234" t="s">
        <v>2786</v>
      </c>
      <c r="B1565" s="31" t="s">
        <v>325</v>
      </c>
      <c r="C1565" s="80" t="s">
        <v>318</v>
      </c>
      <c r="D1565" s="463">
        <v>1</v>
      </c>
      <c r="E1565" s="237"/>
      <c r="F1565" s="40">
        <f t="shared" ref="F1565:F1566" si="107">D1565*E1565</f>
        <v>0</v>
      </c>
      <c r="G1565" s="139"/>
      <c r="H1565" s="139"/>
      <c r="I1565" s="139"/>
    </row>
    <row r="1566" spans="1:9" s="29" customFormat="1" ht="119.25" customHeight="1" x14ac:dyDescent="0.2">
      <c r="A1566" s="234" t="s">
        <v>2787</v>
      </c>
      <c r="B1566" s="30" t="s">
        <v>1441</v>
      </c>
      <c r="C1566" s="80" t="s">
        <v>318</v>
      </c>
      <c r="D1566" s="463">
        <v>1</v>
      </c>
      <c r="E1566" s="237"/>
      <c r="F1566" s="40">
        <f t="shared" si="107"/>
        <v>0</v>
      </c>
    </row>
    <row r="1567" spans="1:9" s="139" customFormat="1" ht="12.75" x14ac:dyDescent="0.2">
      <c r="A1567" s="239" t="s">
        <v>1581</v>
      </c>
      <c r="B1567" s="568" t="s">
        <v>3038</v>
      </c>
      <c r="C1567" s="569"/>
      <c r="D1567" s="569"/>
      <c r="E1567" s="570"/>
      <c r="F1567" s="470">
        <f>SUM(F1564:F1566)</f>
        <v>0</v>
      </c>
    </row>
    <row r="1568" spans="1:9" s="139" customFormat="1" ht="12.75" x14ac:dyDescent="0.2">
      <c r="A1568" s="249"/>
      <c r="B1568" s="250"/>
      <c r="C1568" s="537"/>
      <c r="D1568" s="524"/>
      <c r="E1568" s="252"/>
      <c r="F1568" s="253"/>
    </row>
    <row r="1569" spans="1:9" s="29" customFormat="1" ht="15" customHeight="1" x14ac:dyDescent="0.2">
      <c r="A1569" s="345" t="s">
        <v>1582</v>
      </c>
      <c r="B1569" s="567" t="s">
        <v>1445</v>
      </c>
      <c r="C1569" s="567"/>
      <c r="D1569" s="567"/>
      <c r="E1569" s="567"/>
      <c r="F1569" s="567"/>
    </row>
    <row r="1570" spans="1:9" s="139" customFormat="1" ht="12.75" x14ac:dyDescent="0.2">
      <c r="A1570" s="234" t="s">
        <v>2788</v>
      </c>
      <c r="B1570" s="235" t="s">
        <v>447</v>
      </c>
      <c r="C1570" s="80" t="s">
        <v>318</v>
      </c>
      <c r="D1570" s="463">
        <v>2</v>
      </c>
      <c r="E1570" s="236"/>
      <c r="F1570" s="40">
        <f>+E1570*D1570</f>
        <v>0</v>
      </c>
    </row>
    <row r="1571" spans="1:9" s="139" customFormat="1" ht="12.75" x14ac:dyDescent="0.2">
      <c r="A1571" s="234" t="s">
        <v>2789</v>
      </c>
      <c r="B1571" s="235" t="s">
        <v>496</v>
      </c>
      <c r="C1571" s="80" t="s">
        <v>318</v>
      </c>
      <c r="D1571" s="463">
        <v>1</v>
      </c>
      <c r="E1571" s="236"/>
      <c r="F1571" s="40">
        <f t="shared" ref="F1571:F1583" si="108">+E1571*D1571</f>
        <v>0</v>
      </c>
    </row>
    <row r="1572" spans="1:9" s="139" customFormat="1" ht="12.75" x14ac:dyDescent="0.2">
      <c r="A1572" s="234" t="s">
        <v>2790</v>
      </c>
      <c r="B1572" s="235" t="s">
        <v>1446</v>
      </c>
      <c r="C1572" s="80" t="s">
        <v>318</v>
      </c>
      <c r="D1572" s="463">
        <v>4</v>
      </c>
      <c r="E1572" s="236"/>
      <c r="F1572" s="40">
        <f t="shared" si="108"/>
        <v>0</v>
      </c>
    </row>
    <row r="1573" spans="1:9" s="139" customFormat="1" ht="12.75" x14ac:dyDescent="0.2">
      <c r="A1573" s="234" t="s">
        <v>2791</v>
      </c>
      <c r="B1573" s="235" t="s">
        <v>497</v>
      </c>
      <c r="C1573" s="80" t="s">
        <v>318</v>
      </c>
      <c r="D1573" s="463">
        <v>4</v>
      </c>
      <c r="E1573" s="236"/>
      <c r="F1573" s="40">
        <f t="shared" si="108"/>
        <v>0</v>
      </c>
    </row>
    <row r="1574" spans="1:9" s="139" customFormat="1" ht="12.75" x14ac:dyDescent="0.2">
      <c r="A1574" s="234" t="s">
        <v>2792</v>
      </c>
      <c r="B1574" s="235" t="s">
        <v>1447</v>
      </c>
      <c r="C1574" s="80" t="s">
        <v>318</v>
      </c>
      <c r="D1574" s="463">
        <v>2</v>
      </c>
      <c r="E1574" s="236"/>
      <c r="F1574" s="40">
        <f t="shared" si="108"/>
        <v>0</v>
      </c>
    </row>
    <row r="1575" spans="1:9" s="139" customFormat="1" ht="12.75" x14ac:dyDescent="0.2">
      <c r="A1575" s="234" t="s">
        <v>2793</v>
      </c>
      <c r="B1575" s="235" t="s">
        <v>1449</v>
      </c>
      <c r="C1575" s="80" t="s">
        <v>318</v>
      </c>
      <c r="D1575" s="463">
        <v>2</v>
      </c>
      <c r="E1575" s="236"/>
      <c r="F1575" s="40">
        <f t="shared" si="108"/>
        <v>0</v>
      </c>
    </row>
    <row r="1576" spans="1:9" s="139" customFormat="1" ht="12.75" x14ac:dyDescent="0.2">
      <c r="A1576" s="234" t="s">
        <v>2794</v>
      </c>
      <c r="B1576" s="235" t="s">
        <v>1448</v>
      </c>
      <c r="C1576" s="80" t="s">
        <v>318</v>
      </c>
      <c r="D1576" s="463">
        <v>2</v>
      </c>
      <c r="E1576" s="236"/>
      <c r="F1576" s="40">
        <f t="shared" si="108"/>
        <v>0</v>
      </c>
    </row>
    <row r="1577" spans="1:9" s="139" customFormat="1" ht="12.75" x14ac:dyDescent="0.2">
      <c r="A1577" s="234" t="s">
        <v>2795</v>
      </c>
      <c r="B1577" s="235" t="s">
        <v>448</v>
      </c>
      <c r="C1577" s="80" t="s">
        <v>318</v>
      </c>
      <c r="D1577" s="463">
        <v>2</v>
      </c>
      <c r="E1577" s="236"/>
      <c r="F1577" s="40">
        <f t="shared" si="108"/>
        <v>0</v>
      </c>
    </row>
    <row r="1578" spans="1:9" s="139" customFormat="1" ht="82.5" customHeight="1" x14ac:dyDescent="0.2">
      <c r="A1578" s="234" t="s">
        <v>2796</v>
      </c>
      <c r="B1578" s="48" t="s">
        <v>331</v>
      </c>
      <c r="C1578" s="80" t="s">
        <v>318</v>
      </c>
      <c r="D1578" s="463">
        <v>2</v>
      </c>
      <c r="E1578" s="236"/>
      <c r="F1578" s="40">
        <f t="shared" si="108"/>
        <v>0</v>
      </c>
    </row>
    <row r="1579" spans="1:9" s="139" customFormat="1" ht="409.5" customHeight="1" x14ac:dyDescent="0.2">
      <c r="A1579" s="234" t="s">
        <v>2797</v>
      </c>
      <c r="B1579" s="254" t="s">
        <v>1442</v>
      </c>
      <c r="C1579" s="80" t="s">
        <v>318</v>
      </c>
      <c r="D1579" s="463">
        <v>1</v>
      </c>
      <c r="E1579" s="236"/>
      <c r="F1579" s="40">
        <f t="shared" si="108"/>
        <v>0</v>
      </c>
    </row>
    <row r="1580" spans="1:9" s="139" customFormat="1" ht="219" customHeight="1" x14ac:dyDescent="0.2">
      <c r="A1580" s="234" t="s">
        <v>2798</v>
      </c>
      <c r="B1580" s="356" t="s">
        <v>1340</v>
      </c>
      <c r="C1580" s="80" t="s">
        <v>318</v>
      </c>
      <c r="D1580" s="463">
        <v>1</v>
      </c>
      <c r="E1580" s="236"/>
      <c r="F1580" s="40">
        <f t="shared" si="108"/>
        <v>0</v>
      </c>
    </row>
    <row r="1581" spans="1:9" s="29" customFormat="1" ht="15" customHeight="1" x14ac:dyDescent="0.2">
      <c r="A1581" s="234" t="s">
        <v>2799</v>
      </c>
      <c r="B1581" s="31" t="s">
        <v>1451</v>
      </c>
      <c r="C1581" s="80" t="s">
        <v>318</v>
      </c>
      <c r="D1581" s="463">
        <v>1</v>
      </c>
      <c r="E1581" s="237"/>
      <c r="F1581" s="40">
        <f t="shared" si="108"/>
        <v>0</v>
      </c>
      <c r="G1581" s="139"/>
      <c r="H1581" s="139"/>
      <c r="I1581" s="139"/>
    </row>
    <row r="1582" spans="1:9" s="139" customFormat="1" ht="12.75" x14ac:dyDescent="0.2">
      <c r="A1582" s="234" t="s">
        <v>2800</v>
      </c>
      <c r="B1582" s="235" t="s">
        <v>330</v>
      </c>
      <c r="C1582" s="80" t="s">
        <v>318</v>
      </c>
      <c r="D1582" s="463">
        <v>2</v>
      </c>
      <c r="E1582" s="236"/>
      <c r="F1582" s="40">
        <f t="shared" si="108"/>
        <v>0</v>
      </c>
    </row>
    <row r="1583" spans="1:9" s="29" customFormat="1" ht="113.25" customHeight="1" x14ac:dyDescent="0.2">
      <c r="A1583" s="234" t="s">
        <v>3080</v>
      </c>
      <c r="B1583" s="30" t="s">
        <v>1441</v>
      </c>
      <c r="C1583" s="80" t="s">
        <v>318</v>
      </c>
      <c r="D1583" s="463">
        <v>1</v>
      </c>
      <c r="E1583" s="237"/>
      <c r="F1583" s="517">
        <f t="shared" si="108"/>
        <v>0</v>
      </c>
    </row>
    <row r="1584" spans="1:9" s="139" customFormat="1" ht="15" customHeight="1" x14ac:dyDescent="0.2">
      <c r="A1584" s="239" t="s">
        <v>1582</v>
      </c>
      <c r="B1584" s="568" t="s">
        <v>3039</v>
      </c>
      <c r="C1584" s="569"/>
      <c r="D1584" s="569"/>
      <c r="E1584" s="569"/>
      <c r="F1584" s="519">
        <f>SUM(F1570:F1583)</f>
        <v>0</v>
      </c>
    </row>
    <row r="1585" spans="1:13" s="139" customFormat="1" ht="15" customHeight="1" x14ac:dyDescent="0.2">
      <c r="A1585" s="249"/>
      <c r="B1585" s="250"/>
      <c r="C1585" s="537"/>
      <c r="D1585" s="524"/>
      <c r="E1585" s="252"/>
      <c r="F1585" s="518"/>
    </row>
    <row r="1586" spans="1:13" s="139" customFormat="1" ht="20.25" customHeight="1" x14ac:dyDescent="0.2">
      <c r="A1586" s="239" t="s">
        <v>173</v>
      </c>
      <c r="B1586" s="347" t="s">
        <v>1229</v>
      </c>
      <c r="C1586" s="536"/>
      <c r="D1586" s="523"/>
      <c r="E1586" s="348"/>
      <c r="F1586" s="519">
        <f>SUM(F1584+F1567+F1561+F1555+F1543+F1526+F1510+F1493+F1476+F1458+F1442+F1433+F1422+F1416+F1407+F1394+F1387+F1376+F1365+F1346+F1338+F1302+F1296+F1283+F1277+F1271+F1265+F1255+F1235+F1225+F1219+F1213+F1200+F1189+F1178+F1158+F1148+F1132+F1120+F1114+F1102+F1096+F1076+F1056+F1040+F1027+F1007+F987+F961+F950+F939+F932+F921+F910+F900+F889+F869+F851+F839+F828+F808+F792+F783+F773+F752+F735+F722+F699+F686+F671+F654+F642+F635+F619+F606)</f>
        <v>0</v>
      </c>
      <c r="H1586" s="346"/>
      <c r="I1586" s="346"/>
      <c r="J1586" s="346"/>
    </row>
    <row r="1587" spans="1:13" s="139" customFormat="1" ht="12.75" customHeight="1" x14ac:dyDescent="0.2">
      <c r="A1587" s="249"/>
      <c r="B1587" s="250"/>
      <c r="C1587" s="537"/>
      <c r="D1587" s="524"/>
      <c r="E1587" s="251"/>
      <c r="F1587" s="257"/>
    </row>
    <row r="1588" spans="1:13" s="27" customFormat="1" ht="14.25" customHeight="1" x14ac:dyDescent="0.2">
      <c r="A1588" s="244" t="s">
        <v>182</v>
      </c>
      <c r="B1588" s="589" t="s">
        <v>69</v>
      </c>
      <c r="C1588" s="590"/>
      <c r="D1588" s="590"/>
      <c r="E1588" s="590"/>
      <c r="F1588" s="591"/>
    </row>
    <row r="1589" spans="1:13" s="27" customFormat="1" ht="19.5" customHeight="1" x14ac:dyDescent="0.2">
      <c r="A1589" s="227" t="s">
        <v>305</v>
      </c>
      <c r="B1589" s="225" t="s">
        <v>303</v>
      </c>
      <c r="C1589" s="224" t="s">
        <v>7</v>
      </c>
      <c r="D1589" s="465">
        <v>31</v>
      </c>
      <c r="E1589" s="40"/>
      <c r="F1589" s="40">
        <f>+E1589*D1589</f>
        <v>0</v>
      </c>
    </row>
    <row r="1590" spans="1:13" s="27" customFormat="1" ht="31.5" customHeight="1" x14ac:dyDescent="0.2">
      <c r="A1590" s="227" t="s">
        <v>305</v>
      </c>
      <c r="B1590" s="226" t="s">
        <v>304</v>
      </c>
      <c r="C1590" s="224" t="s">
        <v>7</v>
      </c>
      <c r="D1590" s="465">
        <v>75</v>
      </c>
      <c r="E1590" s="40"/>
      <c r="F1590" s="40">
        <f t="shared" ref="F1590:F1593" si="109">+E1590*D1590</f>
        <v>0</v>
      </c>
    </row>
    <row r="1591" spans="1:13" s="27" customFormat="1" ht="17.25" customHeight="1" x14ac:dyDescent="0.2">
      <c r="A1591" s="227" t="s">
        <v>305</v>
      </c>
      <c r="B1591" s="226" t="s">
        <v>300</v>
      </c>
      <c r="C1591" s="224" t="s">
        <v>7</v>
      </c>
      <c r="D1591" s="465">
        <v>31</v>
      </c>
      <c r="E1591" s="40"/>
      <c r="F1591" s="40">
        <f t="shared" si="109"/>
        <v>0</v>
      </c>
    </row>
    <row r="1592" spans="1:13" s="27" customFormat="1" ht="33.75" customHeight="1" x14ac:dyDescent="0.2">
      <c r="A1592" s="227" t="s">
        <v>305</v>
      </c>
      <c r="B1592" s="47" t="s">
        <v>301</v>
      </c>
      <c r="C1592" s="224" t="s">
        <v>7</v>
      </c>
      <c r="D1592" s="465">
        <v>31</v>
      </c>
      <c r="E1592" s="40"/>
      <c r="F1592" s="40">
        <f t="shared" si="109"/>
        <v>0</v>
      </c>
    </row>
    <row r="1593" spans="1:13" s="27" customFormat="1" ht="48.75" customHeight="1" x14ac:dyDescent="0.2">
      <c r="A1593" s="227" t="s">
        <v>305</v>
      </c>
      <c r="B1593" s="225" t="s">
        <v>302</v>
      </c>
      <c r="C1593" s="224" t="s">
        <v>7</v>
      </c>
      <c r="D1593" s="465">
        <v>10</v>
      </c>
      <c r="E1593" s="40"/>
      <c r="F1593" s="40">
        <f t="shared" si="109"/>
        <v>0</v>
      </c>
      <c r="G1593" s="366"/>
    </row>
    <row r="1594" spans="1:13" s="27" customFormat="1" ht="105.75" customHeight="1" x14ac:dyDescent="0.2">
      <c r="A1594" s="38" t="s">
        <v>185</v>
      </c>
      <c r="B1594" s="36" t="s">
        <v>3090</v>
      </c>
      <c r="C1594" s="39" t="s">
        <v>68</v>
      </c>
      <c r="D1594" s="465">
        <v>2</v>
      </c>
      <c r="E1594" s="40"/>
      <c r="F1594" s="40">
        <f>D1594*E1594</f>
        <v>0</v>
      </c>
      <c r="H1594" s="29"/>
    </row>
    <row r="1595" spans="1:13" s="27" customFormat="1" ht="15.75" customHeight="1" thickBot="1" x14ac:dyDescent="0.25">
      <c r="A1595" s="103" t="s">
        <v>182</v>
      </c>
      <c r="B1595" s="597" t="s">
        <v>143</v>
      </c>
      <c r="C1595" s="598"/>
      <c r="D1595" s="598"/>
      <c r="E1595" s="599"/>
      <c r="F1595" s="470">
        <f>SUM(F1589:F1594)</f>
        <v>0</v>
      </c>
    </row>
    <row r="1596" spans="1:13" s="27" customFormat="1" ht="31.5" customHeight="1" thickBot="1" x14ac:dyDescent="0.25">
      <c r="A1596" s="33" t="s">
        <v>43</v>
      </c>
      <c r="B1596" s="594" t="s">
        <v>218</v>
      </c>
      <c r="C1596" s="595"/>
      <c r="D1596" s="595"/>
      <c r="E1596" s="596"/>
      <c r="F1596" s="471">
        <f>F1595+F1586+F594</f>
        <v>0</v>
      </c>
    </row>
    <row r="1597" spans="1:13" x14ac:dyDescent="0.25">
      <c r="F1597" s="472"/>
    </row>
    <row r="1598" spans="1:13" x14ac:dyDescent="0.25">
      <c r="C1598" s="473"/>
      <c r="D1598" s="563"/>
      <c r="E1598" s="563"/>
      <c r="F1598" s="473"/>
      <c r="G1598" s="87"/>
      <c r="H1598" s="87"/>
      <c r="I1598" s="87"/>
      <c r="J1598" s="87"/>
      <c r="K1598" s="87"/>
      <c r="L1598" s="87"/>
      <c r="M1598" s="87"/>
    </row>
    <row r="1599" spans="1:13" x14ac:dyDescent="0.25">
      <c r="C1599" s="473"/>
      <c r="D1599" s="593"/>
      <c r="E1599" s="593"/>
      <c r="F1599" s="473"/>
      <c r="G1599" s="87"/>
      <c r="H1599" s="87"/>
      <c r="I1599" s="87"/>
      <c r="J1599" s="87"/>
      <c r="K1599" s="87"/>
      <c r="L1599" s="87"/>
      <c r="M1599" s="87"/>
    </row>
    <row r="1600" spans="1:13" x14ac:dyDescent="0.25">
      <c r="C1600" s="473"/>
      <c r="D1600" s="563"/>
      <c r="E1600" s="563"/>
      <c r="F1600" s="473"/>
      <c r="G1600" s="87"/>
      <c r="H1600" s="87"/>
      <c r="I1600" s="87"/>
      <c r="J1600" s="87"/>
      <c r="K1600" s="87"/>
      <c r="L1600" s="87"/>
      <c r="M1600" s="87"/>
    </row>
    <row r="1601" spans="1:13" x14ac:dyDescent="0.25">
      <c r="A1601" s="424"/>
      <c r="C1601" s="473"/>
      <c r="D1601" s="563"/>
      <c r="E1601" s="563"/>
      <c r="F1601" s="473"/>
      <c r="G1601" s="87"/>
      <c r="H1601" s="87"/>
      <c r="I1601" s="87"/>
      <c r="J1601" s="87"/>
      <c r="K1601" s="87"/>
      <c r="L1601" s="87"/>
      <c r="M1601" s="87"/>
    </row>
    <row r="1602" spans="1:13" x14ac:dyDescent="0.25">
      <c r="C1602" s="473"/>
      <c r="D1602" s="563"/>
      <c r="E1602" s="563"/>
      <c r="F1602" s="473"/>
      <c r="G1602" s="592"/>
      <c r="H1602" s="87"/>
      <c r="I1602" s="87"/>
      <c r="J1602" s="87"/>
      <c r="K1602" s="87"/>
      <c r="L1602" s="87"/>
      <c r="M1602" s="87"/>
    </row>
    <row r="1603" spans="1:13" x14ac:dyDescent="0.25">
      <c r="C1603" s="473"/>
      <c r="D1603" s="563"/>
      <c r="E1603" s="563"/>
      <c r="F1603" s="473"/>
      <c r="G1603" s="592"/>
      <c r="H1603" s="87"/>
      <c r="I1603" s="87"/>
      <c r="J1603" s="87"/>
      <c r="K1603" s="87"/>
      <c r="L1603" s="87"/>
      <c r="M1603" s="87"/>
    </row>
    <row r="1604" spans="1:13" x14ac:dyDescent="0.25">
      <c r="C1604" s="473"/>
      <c r="D1604" s="563"/>
      <c r="E1604" s="563"/>
      <c r="F1604" s="473"/>
      <c r="G1604" s="592"/>
      <c r="H1604" s="87"/>
      <c r="I1604" s="87"/>
      <c r="J1604" s="87"/>
      <c r="K1604" s="87"/>
      <c r="L1604" s="87"/>
      <c r="M1604" s="87"/>
    </row>
    <row r="1605" spans="1:13" x14ac:dyDescent="0.25">
      <c r="C1605" s="473"/>
      <c r="D1605" s="563"/>
      <c r="E1605" s="563"/>
      <c r="F1605" s="473"/>
      <c r="G1605" s="87"/>
      <c r="H1605" s="87"/>
      <c r="I1605" s="87"/>
      <c r="J1605" s="87"/>
      <c r="K1605" s="87"/>
      <c r="L1605" s="87"/>
      <c r="M1605" s="87"/>
    </row>
    <row r="1606" spans="1:13" x14ac:dyDescent="0.25">
      <c r="C1606" s="473"/>
      <c r="D1606" s="458"/>
      <c r="E1606" s="87"/>
      <c r="F1606" s="473"/>
      <c r="G1606" s="87"/>
      <c r="H1606" s="87"/>
      <c r="I1606" s="87"/>
      <c r="J1606" s="87"/>
      <c r="K1606" s="87"/>
      <c r="L1606" s="87"/>
      <c r="M1606" s="87"/>
    </row>
    <row r="1607" spans="1:13" x14ac:dyDescent="0.25">
      <c r="A1607" s="424"/>
      <c r="C1607" s="473"/>
      <c r="D1607" s="458"/>
      <c r="E1607" s="87"/>
      <c r="F1607" s="473"/>
      <c r="G1607" s="87"/>
      <c r="H1607" s="87"/>
      <c r="I1607" s="87"/>
      <c r="J1607" s="87"/>
      <c r="K1607" s="87"/>
      <c r="L1607" s="87"/>
      <c r="M1607" s="87"/>
    </row>
    <row r="1608" spans="1:13" x14ac:dyDescent="0.25">
      <c r="A1608" s="424"/>
      <c r="C1608" s="473"/>
      <c r="D1608" s="458"/>
      <c r="E1608" s="87"/>
      <c r="F1608" s="473"/>
      <c r="G1608" s="87"/>
      <c r="H1608" s="87"/>
      <c r="I1608" s="87"/>
      <c r="J1608" s="87"/>
      <c r="K1608" s="87"/>
      <c r="L1608" s="87"/>
      <c r="M1608" s="87"/>
    </row>
    <row r="1609" spans="1:13" x14ac:dyDescent="0.25">
      <c r="A1609" s="424"/>
      <c r="C1609" s="473"/>
      <c r="D1609" s="458"/>
      <c r="E1609" s="87"/>
      <c r="F1609" s="473"/>
      <c r="G1609" s="87"/>
      <c r="H1609" s="87"/>
      <c r="I1609" s="87"/>
      <c r="J1609" s="87"/>
      <c r="K1609" s="87"/>
      <c r="L1609" s="87"/>
      <c r="M1609" s="87"/>
    </row>
    <row r="1610" spans="1:13" x14ac:dyDescent="0.25">
      <c r="A1610" s="424"/>
    </row>
    <row r="1628" ht="29.25" customHeight="1" x14ac:dyDescent="0.25"/>
  </sheetData>
  <protectedRanges>
    <protectedRange sqref="B670 B1159 B605 B618 B634 B641 B653 B685 B698 B721 B734 B751 B782 B772 B791 B807 B827 B838 B850 B868 B888 B899 B909 B1583 B931 B933 B938 B949 B986 B1006 B1008 B988 B1026 B1039 B1055 B1075 B1095 B1101 B1119 B1113 B1131 B1147 B1157 B1177 B1188 B1199 B1212 B1218 B1224 B1234 B1254 B1264 B1270 B1276 B1282 B1295 B1301 B1337 B1345 B1364 B1375 B1393 B1406 B1421 B1386 B1432 B1441 B1457 B1415 B636 B655 B672 B687 B700 B723 B736 B753 B774 B784 B793 B809 B829 B840 B852 B870 B890 B901 B1475 B1492 B1509 B1525 B1542 B1566 B1554 B1560" name="Raspon1"/>
    <protectedRange sqref="B652 B669 B604 B617 B633 B640 B684 B697 B720 B733 B750 B771 B781 B790 B806 B826 B837 B849 B867 B887 B898 B908 B920 B930 B937 B948 B985 B1005 B1025 B1038 B1054 B1074 B1094 B1100 B1118 B1112 B1130 B1146 B1156 B1176 B1187 B1198 B1211 B1217 B1223 B1233 B1253 B1263 B1269 B1275 B1281 B1294 B1300 B1336 B1344 B1363 B1374 B1392 B1405 B1420 B1385 B1431 B1440 B1456 B1414 B1581 B1473 B1491 B1508 B1524 B1540 B1565 B1553 B1559" name="Raspon1_1"/>
    <protectedRange sqref="A1594:F1594" name="Raspon1_3"/>
    <protectedRange sqref="A1589:A1593" name="Raspon1_3_1"/>
  </protectedRanges>
  <mergeCells count="237">
    <mergeCell ref="G1602:G1604"/>
    <mergeCell ref="D1598:E1598"/>
    <mergeCell ref="D1601:E1601"/>
    <mergeCell ref="D1599:E1599"/>
    <mergeCell ref="D1600:E1600"/>
    <mergeCell ref="A575:F575"/>
    <mergeCell ref="B576:F576"/>
    <mergeCell ref="B1407:E1407"/>
    <mergeCell ref="B1418:F1418"/>
    <mergeCell ref="B1422:E1422"/>
    <mergeCell ref="B1378:F1378"/>
    <mergeCell ref="B1387:E1387"/>
    <mergeCell ref="B1433:E1433"/>
    <mergeCell ref="B1596:E1596"/>
    <mergeCell ref="B1595:E1595"/>
    <mergeCell ref="B1424:F1424"/>
    <mergeCell ref="B1435:F1435"/>
    <mergeCell ref="B1442:E1442"/>
    <mergeCell ref="B1444:F1444"/>
    <mergeCell ref="B1458:E1458"/>
    <mergeCell ref="B1409:F1409"/>
    <mergeCell ref="B1493:E1493"/>
    <mergeCell ref="B1495:F1495"/>
    <mergeCell ref="B1510:E1510"/>
    <mergeCell ref="B272:F272"/>
    <mergeCell ref="A291:F291"/>
    <mergeCell ref="B292:F292"/>
    <mergeCell ref="A311:F311"/>
    <mergeCell ref="B312:F312"/>
    <mergeCell ref="D1602:E1602"/>
    <mergeCell ref="D1603:E1603"/>
    <mergeCell ref="D1604:E1604"/>
    <mergeCell ref="B1588:F1588"/>
    <mergeCell ref="B1416:E1416"/>
    <mergeCell ref="B1563:F1563"/>
    <mergeCell ref="B1567:E1567"/>
    <mergeCell ref="B1545:F1545"/>
    <mergeCell ref="B1555:E1555"/>
    <mergeCell ref="B1557:F1557"/>
    <mergeCell ref="B1561:E1561"/>
    <mergeCell ref="B1569:F1569"/>
    <mergeCell ref="B1584:E1584"/>
    <mergeCell ref="B1460:F1460"/>
    <mergeCell ref="B1476:E1476"/>
    <mergeCell ref="B1478:F1478"/>
    <mergeCell ref="B1512:F1512"/>
    <mergeCell ref="B1526:E1526"/>
    <mergeCell ref="B1528:F1528"/>
    <mergeCell ref="B83:F83"/>
    <mergeCell ref="A100:F100"/>
    <mergeCell ref="B101:F101"/>
    <mergeCell ref="B120:F120"/>
    <mergeCell ref="A119:F119"/>
    <mergeCell ref="A137:F137"/>
    <mergeCell ref="B138:F138"/>
    <mergeCell ref="A211:F211"/>
    <mergeCell ref="B212:F212"/>
    <mergeCell ref="A155:F155"/>
    <mergeCell ref="B156:F156"/>
    <mergeCell ref="A173:F173"/>
    <mergeCell ref="B174:F174"/>
    <mergeCell ref="A191:F191"/>
    <mergeCell ref="B192:F192"/>
    <mergeCell ref="A331:F331"/>
    <mergeCell ref="B332:F332"/>
    <mergeCell ref="A506:F506"/>
    <mergeCell ref="B507:F507"/>
    <mergeCell ref="A441:F441"/>
    <mergeCell ref="B442:F442"/>
    <mergeCell ref="A459:F459"/>
    <mergeCell ref="B460:F460"/>
    <mergeCell ref="A479:F479"/>
    <mergeCell ref="B232:F232"/>
    <mergeCell ref="A251:F251"/>
    <mergeCell ref="B252:F252"/>
    <mergeCell ref="A271:F271"/>
    <mergeCell ref="B1543:E1543"/>
    <mergeCell ref="B1340:F1340"/>
    <mergeCell ref="B1346:E1346"/>
    <mergeCell ref="B1348:F1348"/>
    <mergeCell ref="B1365:E1365"/>
    <mergeCell ref="B1367:F1367"/>
    <mergeCell ref="B1376:E1376"/>
    <mergeCell ref="B1389:F1389"/>
    <mergeCell ref="B1394:E1394"/>
    <mergeCell ref="B1396:F1396"/>
    <mergeCell ref="B1304:F1304"/>
    <mergeCell ref="B1338:E1338"/>
    <mergeCell ref="A496:F496"/>
    <mergeCell ref="B497:F497"/>
    <mergeCell ref="A350:F350"/>
    <mergeCell ref="B1283:E1283"/>
    <mergeCell ref="B1285:F1285"/>
    <mergeCell ref="B1296:E1296"/>
    <mergeCell ref="B1298:F1298"/>
    <mergeCell ref="B737:F737"/>
    <mergeCell ref="A1:F1"/>
    <mergeCell ref="B4:F4"/>
    <mergeCell ref="B6:F6"/>
    <mergeCell ref="B7:F7"/>
    <mergeCell ref="A6:A7"/>
    <mergeCell ref="B701:F701"/>
    <mergeCell ref="B597:F597"/>
    <mergeCell ref="B5:F5"/>
    <mergeCell ref="A3:F3"/>
    <mergeCell ref="B596:F596"/>
    <mergeCell ref="B9:F9"/>
    <mergeCell ref="B608:F608"/>
    <mergeCell ref="B619:E619"/>
    <mergeCell ref="A12:F12"/>
    <mergeCell ref="B13:F13"/>
    <mergeCell ref="A30:F30"/>
    <mergeCell ref="B31:F31"/>
    <mergeCell ref="A48:F48"/>
    <mergeCell ref="B49:F49"/>
    <mergeCell ref="A65:F65"/>
    <mergeCell ref="B66:F66"/>
    <mergeCell ref="A82:F82"/>
    <mergeCell ref="A405:F405"/>
    <mergeCell ref="B480:F480"/>
    <mergeCell ref="B621:F621"/>
    <mergeCell ref="B830:F830"/>
    <mergeCell ref="B841:F841"/>
    <mergeCell ref="B853:F853"/>
    <mergeCell ref="B1279:F1279"/>
    <mergeCell ref="B1042:F1042"/>
    <mergeCell ref="B688:F688"/>
    <mergeCell ref="B724:F724"/>
    <mergeCell ref="B941:F941"/>
    <mergeCell ref="B773:E773"/>
    <mergeCell ref="B783:E783"/>
    <mergeCell ref="B792:E792"/>
    <mergeCell ref="B808:E808"/>
    <mergeCell ref="B828:E828"/>
    <mergeCell ref="B1267:F1267"/>
    <mergeCell ref="B1271:E1271"/>
    <mergeCell ref="B1273:F1273"/>
    <mergeCell ref="B1277:E1277"/>
    <mergeCell ref="B1029:F1029"/>
    <mergeCell ref="B1056:E1056"/>
    <mergeCell ref="B1058:F1058"/>
    <mergeCell ref="B1007:E1007"/>
    <mergeCell ref="B987:E987"/>
    <mergeCell ref="B1009:F1009"/>
    <mergeCell ref="A231:F231"/>
    <mergeCell ref="B754:F754"/>
    <mergeCell ref="B1040:E1040"/>
    <mergeCell ref="B351:F351"/>
    <mergeCell ref="B406:F406"/>
    <mergeCell ref="A423:F423"/>
    <mergeCell ref="B424:F424"/>
    <mergeCell ref="A369:F369"/>
    <mergeCell ref="B370:F370"/>
    <mergeCell ref="A387:F387"/>
    <mergeCell ref="B388:F388"/>
    <mergeCell ref="B600:F600"/>
    <mergeCell ref="B606:E606"/>
    <mergeCell ref="B637:F637"/>
    <mergeCell ref="B642:E642"/>
    <mergeCell ref="B644:F644"/>
    <mergeCell ref="B656:F656"/>
    <mergeCell ref="B673:F673"/>
    <mergeCell ref="B869:E869"/>
    <mergeCell ref="B902:F902"/>
    <mergeCell ref="B910:E910"/>
    <mergeCell ref="B912:F912"/>
    <mergeCell ref="B921:E921"/>
    <mergeCell ref="B989:F989"/>
    <mergeCell ref="B1027:E1027"/>
    <mergeCell ref="B1265:E1265"/>
    <mergeCell ref="B1225:E1225"/>
    <mergeCell ref="B1227:F1227"/>
    <mergeCell ref="B1235:E1235"/>
    <mergeCell ref="B1237:F1237"/>
    <mergeCell ref="B963:F963"/>
    <mergeCell ref="B923:F923"/>
    <mergeCell ref="B932:E932"/>
    <mergeCell ref="B934:F934"/>
    <mergeCell ref="B939:E939"/>
    <mergeCell ref="B1148:E1148"/>
    <mergeCell ref="B1116:F1116"/>
    <mergeCell ref="B1120:E1120"/>
    <mergeCell ref="B1104:F1104"/>
    <mergeCell ref="B1114:E1114"/>
    <mergeCell ref="B1132:E1132"/>
    <mergeCell ref="B1134:F1134"/>
    <mergeCell ref="B950:E950"/>
    <mergeCell ref="B952:F952"/>
    <mergeCell ref="B961:E961"/>
    <mergeCell ref="A524:F524"/>
    <mergeCell ref="B525:F525"/>
    <mergeCell ref="A541:F541"/>
    <mergeCell ref="B542:F542"/>
    <mergeCell ref="A558:F558"/>
    <mergeCell ref="B559:F559"/>
    <mergeCell ref="B889:E889"/>
    <mergeCell ref="B900:E900"/>
    <mergeCell ref="B635:E635"/>
    <mergeCell ref="B654:E654"/>
    <mergeCell ref="B671:E671"/>
    <mergeCell ref="B686:E686"/>
    <mergeCell ref="B699:E699"/>
    <mergeCell ref="B722:E722"/>
    <mergeCell ref="B735:E735"/>
    <mergeCell ref="B752:E752"/>
    <mergeCell ref="B775:F775"/>
    <mergeCell ref="B785:F785"/>
    <mergeCell ref="B794:F794"/>
    <mergeCell ref="B810:F810"/>
    <mergeCell ref="B871:F871"/>
    <mergeCell ref="B891:F891"/>
    <mergeCell ref="B839:E839"/>
    <mergeCell ref="B851:E851"/>
    <mergeCell ref="D1605:E1605"/>
    <mergeCell ref="B1257:F1257"/>
    <mergeCell ref="B1122:F1122"/>
    <mergeCell ref="B1076:E1076"/>
    <mergeCell ref="B1078:F1078"/>
    <mergeCell ref="B1096:E1096"/>
    <mergeCell ref="B1098:F1098"/>
    <mergeCell ref="B1102:E1102"/>
    <mergeCell ref="B1178:E1178"/>
    <mergeCell ref="B1180:F1180"/>
    <mergeCell ref="B1150:F1150"/>
    <mergeCell ref="B1255:E1255"/>
    <mergeCell ref="B1202:F1202"/>
    <mergeCell ref="B1213:E1213"/>
    <mergeCell ref="B1215:F1215"/>
    <mergeCell ref="B1219:E1219"/>
    <mergeCell ref="B1221:F1221"/>
    <mergeCell ref="B1158:E1158"/>
    <mergeCell ref="B1160:F1160"/>
    <mergeCell ref="B1189:E1189"/>
    <mergeCell ref="A1159:F1159"/>
    <mergeCell ref="B1191:F1191"/>
    <mergeCell ref="B1200:E1200"/>
    <mergeCell ref="B1302:E1302"/>
  </mergeCells>
  <pageMargins left="0.31496062992125984" right="0.31496062992125984" top="0.74803149606299213" bottom="0.74803149606299213" header="0.31496062992125984" footer="0.31496062992125984"/>
  <pageSetup paperSize="9" scale="6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H40"/>
  <sheetViews>
    <sheetView topLeftCell="A25" zoomScale="70" zoomScaleNormal="70" workbookViewId="0">
      <selection activeCell="F48" sqref="F48"/>
    </sheetView>
  </sheetViews>
  <sheetFormatPr defaultRowHeight="15" x14ac:dyDescent="0.25"/>
  <cols>
    <col min="1" max="1" width="9.140625" style="181"/>
    <col min="2" max="2" width="92.140625" customWidth="1"/>
    <col min="4" max="4" width="11" style="424" customWidth="1"/>
    <col min="5" max="5" width="16" customWidth="1"/>
    <col min="6" max="6" width="18.7109375" customWidth="1"/>
  </cols>
  <sheetData>
    <row r="1" spans="1:6" ht="31.5" customHeight="1" thickBot="1" x14ac:dyDescent="0.3">
      <c r="A1" s="547" t="s">
        <v>0</v>
      </c>
      <c r="B1" s="548"/>
      <c r="C1" s="548"/>
      <c r="D1" s="548"/>
      <c r="E1" s="548"/>
      <c r="F1" s="549"/>
    </row>
    <row r="2" spans="1:6" ht="16.5" thickBot="1" x14ac:dyDescent="0.3">
      <c r="A2" s="71" t="s">
        <v>1</v>
      </c>
      <c r="B2" s="70" t="s">
        <v>2</v>
      </c>
      <c r="C2" s="68" t="s">
        <v>3</v>
      </c>
      <c r="D2" s="69" t="s">
        <v>4</v>
      </c>
      <c r="E2" s="68" t="s">
        <v>5</v>
      </c>
      <c r="F2" s="68" t="s">
        <v>6</v>
      </c>
    </row>
    <row r="3" spans="1:6" ht="16.5" thickBot="1" x14ac:dyDescent="0.3">
      <c r="A3" s="600"/>
      <c r="B3" s="600"/>
      <c r="C3" s="600"/>
      <c r="D3" s="600"/>
      <c r="E3" s="600"/>
      <c r="F3" s="600"/>
    </row>
    <row r="4" spans="1:6" s="60" customFormat="1" ht="16.5" thickBot="1" x14ac:dyDescent="0.3">
      <c r="A4" s="188" t="s">
        <v>44</v>
      </c>
      <c r="B4" s="551" t="s">
        <v>228</v>
      </c>
      <c r="C4" s="551"/>
      <c r="D4" s="551"/>
      <c r="E4" s="551"/>
      <c r="F4" s="552"/>
    </row>
    <row r="5" spans="1:6" s="6" customFormat="1" ht="16.5" customHeight="1" x14ac:dyDescent="0.25">
      <c r="A5" s="171" t="s">
        <v>74</v>
      </c>
      <c r="B5" s="616" t="s">
        <v>124</v>
      </c>
      <c r="C5" s="617"/>
      <c r="D5" s="617"/>
      <c r="E5" s="617"/>
      <c r="F5" s="618"/>
    </row>
    <row r="6" spans="1:6" s="6" customFormat="1" ht="51.75" customHeight="1" x14ac:dyDescent="0.25">
      <c r="A6" s="189" t="s">
        <v>75</v>
      </c>
      <c r="B6" s="49" t="s">
        <v>125</v>
      </c>
      <c r="C6" s="50" t="s">
        <v>70</v>
      </c>
      <c r="D6" s="501">
        <v>130</v>
      </c>
      <c r="E6" s="4"/>
      <c r="F6" s="46">
        <f>D6*E6</f>
        <v>0</v>
      </c>
    </row>
    <row r="7" spans="1:6" s="42" customFormat="1" ht="18.75" customHeight="1" x14ac:dyDescent="0.25">
      <c r="A7" s="190" t="s">
        <v>74</v>
      </c>
      <c r="B7" s="556" t="s">
        <v>136</v>
      </c>
      <c r="C7" s="557"/>
      <c r="D7" s="557"/>
      <c r="E7" s="558"/>
      <c r="F7" s="155">
        <f>F6</f>
        <v>0</v>
      </c>
    </row>
    <row r="8" spans="1:6" s="42" customFormat="1" ht="18.75" customHeight="1" x14ac:dyDescent="0.25">
      <c r="A8" s="560"/>
      <c r="B8" s="561"/>
      <c r="C8" s="561"/>
      <c r="D8" s="561"/>
      <c r="E8" s="561"/>
      <c r="F8" s="562"/>
    </row>
    <row r="9" spans="1:6" s="42" customFormat="1" ht="18.75" customHeight="1" x14ac:dyDescent="0.25">
      <c r="A9" s="191" t="s">
        <v>104</v>
      </c>
      <c r="B9" s="601" t="s">
        <v>126</v>
      </c>
      <c r="C9" s="602"/>
      <c r="D9" s="602"/>
      <c r="E9" s="602"/>
      <c r="F9" s="603"/>
    </row>
    <row r="10" spans="1:6" s="42" customFormat="1" ht="16.5" customHeight="1" x14ac:dyDescent="0.25">
      <c r="A10" s="172" t="s">
        <v>105</v>
      </c>
      <c r="B10" s="132" t="s">
        <v>115</v>
      </c>
      <c r="C10" s="129"/>
      <c r="D10" s="130"/>
      <c r="E10" s="130"/>
      <c r="F10" s="131"/>
    </row>
    <row r="11" spans="1:6" s="6" customFormat="1" ht="165.75" customHeight="1" x14ac:dyDescent="0.25">
      <c r="A11" s="172"/>
      <c r="B11" s="99" t="s">
        <v>192</v>
      </c>
      <c r="C11" s="50" t="s">
        <v>7</v>
      </c>
      <c r="D11" s="502">
        <v>2</v>
      </c>
      <c r="E11" s="55"/>
      <c r="F11" s="46">
        <f>D11*E11</f>
        <v>0</v>
      </c>
    </row>
    <row r="12" spans="1:6" s="42" customFormat="1" ht="16.5" customHeight="1" x14ac:dyDescent="0.25">
      <c r="A12" s="172" t="s">
        <v>119</v>
      </c>
      <c r="B12" s="132" t="s">
        <v>116</v>
      </c>
      <c r="C12" s="129"/>
      <c r="D12" s="130"/>
      <c r="E12" s="130"/>
      <c r="F12" s="131"/>
    </row>
    <row r="13" spans="1:6" s="6" customFormat="1" ht="40.5" customHeight="1" x14ac:dyDescent="0.25">
      <c r="A13" s="172"/>
      <c r="B13" s="228" t="s">
        <v>306</v>
      </c>
      <c r="C13" s="50" t="s">
        <v>7</v>
      </c>
      <c r="D13" s="502">
        <v>2</v>
      </c>
      <c r="E13" s="55"/>
      <c r="F13" s="46">
        <f>D13*E13</f>
        <v>0</v>
      </c>
    </row>
    <row r="14" spans="1:6" s="6" customFormat="1" ht="13.5" customHeight="1" x14ac:dyDescent="0.25">
      <c r="A14" s="172" t="s">
        <v>120</v>
      </c>
      <c r="B14" s="133" t="s">
        <v>156</v>
      </c>
      <c r="C14" s="50"/>
      <c r="D14" s="502"/>
      <c r="E14" s="55"/>
      <c r="F14" s="46"/>
    </row>
    <row r="15" spans="1:6" s="6" customFormat="1" ht="83.25" customHeight="1" x14ac:dyDescent="0.25">
      <c r="A15" s="172"/>
      <c r="B15" s="228" t="s">
        <v>307</v>
      </c>
      <c r="C15" s="50" t="s">
        <v>7</v>
      </c>
      <c r="D15" s="502">
        <v>3</v>
      </c>
      <c r="E15" s="55"/>
      <c r="F15" s="46">
        <f>D15*E15</f>
        <v>0</v>
      </c>
    </row>
    <row r="16" spans="1:6" s="6" customFormat="1" ht="16.5" customHeight="1" x14ac:dyDescent="0.25">
      <c r="A16" s="189" t="s">
        <v>121</v>
      </c>
      <c r="B16" s="134" t="s">
        <v>117</v>
      </c>
      <c r="C16" s="50"/>
      <c r="D16" s="502"/>
      <c r="E16" s="55"/>
      <c r="F16" s="46"/>
    </row>
    <row r="17" spans="1:8" s="6" customFormat="1" ht="81.75" customHeight="1" x14ac:dyDescent="0.25">
      <c r="A17" s="192"/>
      <c r="B17" s="438" t="s">
        <v>193</v>
      </c>
      <c r="C17" s="50" t="s">
        <v>7</v>
      </c>
      <c r="D17" s="502">
        <v>5</v>
      </c>
      <c r="E17" s="55"/>
      <c r="F17" s="46">
        <f>D17*E17</f>
        <v>0</v>
      </c>
    </row>
    <row r="18" spans="1:8" s="6" customFormat="1" ht="15" customHeight="1" x14ac:dyDescent="0.25">
      <c r="A18" s="172" t="s">
        <v>122</v>
      </c>
      <c r="B18" s="133" t="s">
        <v>118</v>
      </c>
      <c r="C18" s="50"/>
      <c r="D18" s="502"/>
      <c r="E18" s="55"/>
      <c r="F18" s="46"/>
    </row>
    <row r="19" spans="1:8" s="6" customFormat="1" ht="39" customHeight="1" x14ac:dyDescent="0.25">
      <c r="A19" s="172"/>
      <c r="B19" s="100" t="s">
        <v>283</v>
      </c>
      <c r="C19" s="50" t="s">
        <v>7</v>
      </c>
      <c r="D19" s="502">
        <v>2</v>
      </c>
      <c r="E19" s="55"/>
      <c r="F19" s="46">
        <f>D19*E19</f>
        <v>0</v>
      </c>
    </row>
    <row r="20" spans="1:8" s="6" customFormat="1" ht="13.5" customHeight="1" x14ac:dyDescent="0.25">
      <c r="A20" s="197" t="s">
        <v>123</v>
      </c>
      <c r="B20" s="211" t="s">
        <v>281</v>
      </c>
      <c r="C20" s="50"/>
      <c r="D20" s="502"/>
      <c r="E20" s="55"/>
      <c r="F20" s="46"/>
    </row>
    <row r="21" spans="1:8" s="6" customFormat="1" ht="151.5" customHeight="1" x14ac:dyDescent="0.25">
      <c r="A21" s="210"/>
      <c r="B21" s="212" t="s">
        <v>282</v>
      </c>
      <c r="C21" s="50" t="s">
        <v>7</v>
      </c>
      <c r="D21" s="502">
        <v>1</v>
      </c>
      <c r="E21" s="54"/>
      <c r="F21" s="51">
        <f>D21*E21</f>
        <v>0</v>
      </c>
    </row>
    <row r="22" spans="1:8" s="6" customFormat="1" ht="153" x14ac:dyDescent="0.25">
      <c r="A22" s="172" t="s">
        <v>2966</v>
      </c>
      <c r="B22" s="85" t="s">
        <v>3078</v>
      </c>
      <c r="C22" s="50" t="s">
        <v>7</v>
      </c>
      <c r="D22" s="502">
        <v>1</v>
      </c>
      <c r="E22" s="55"/>
      <c r="F22" s="46">
        <f>D22*E22</f>
        <v>0</v>
      </c>
      <c r="H22" s="7"/>
    </row>
    <row r="23" spans="1:8" s="42" customFormat="1" ht="18.75" customHeight="1" x14ac:dyDescent="0.25">
      <c r="A23" s="193" t="s">
        <v>104</v>
      </c>
      <c r="B23" s="604" t="s">
        <v>137</v>
      </c>
      <c r="C23" s="605"/>
      <c r="D23" s="605"/>
      <c r="E23" s="606"/>
      <c r="F23" s="155">
        <f>SUM(F11:F22)</f>
        <v>0</v>
      </c>
    </row>
    <row r="24" spans="1:8" s="42" customFormat="1" ht="15.75" customHeight="1" x14ac:dyDescent="0.25">
      <c r="A24" s="607"/>
      <c r="B24" s="608"/>
      <c r="C24" s="608"/>
      <c r="D24" s="608"/>
      <c r="E24" s="608"/>
      <c r="F24" s="609"/>
    </row>
    <row r="25" spans="1:8" s="42" customFormat="1" x14ac:dyDescent="0.25">
      <c r="A25" s="171" t="s">
        <v>114</v>
      </c>
      <c r="B25" s="601" t="s">
        <v>108</v>
      </c>
      <c r="C25" s="602"/>
      <c r="D25" s="602"/>
      <c r="E25" s="602"/>
      <c r="F25" s="603"/>
    </row>
    <row r="26" spans="1:8" s="6" customFormat="1" ht="117" customHeight="1" x14ac:dyDescent="0.25">
      <c r="A26" s="173" t="s">
        <v>127</v>
      </c>
      <c r="B26" s="98" t="s">
        <v>160</v>
      </c>
      <c r="C26" s="57" t="s">
        <v>68</v>
      </c>
      <c r="D26" s="492">
        <v>1</v>
      </c>
      <c r="E26" s="46"/>
      <c r="F26" s="96">
        <f>D26*E26</f>
        <v>0</v>
      </c>
    </row>
    <row r="27" spans="1:8" s="42" customFormat="1" ht="19.5" customHeight="1" x14ac:dyDescent="0.25">
      <c r="A27" s="190" t="s">
        <v>114</v>
      </c>
      <c r="B27" s="604" t="s">
        <v>139</v>
      </c>
      <c r="C27" s="605"/>
      <c r="D27" s="605"/>
      <c r="E27" s="606"/>
      <c r="F27" s="58">
        <f>F26</f>
        <v>0</v>
      </c>
    </row>
    <row r="28" spans="1:8" s="42" customFormat="1" ht="16.5" customHeight="1" x14ac:dyDescent="0.25">
      <c r="A28" s="610"/>
      <c r="B28" s="610"/>
      <c r="C28" s="610"/>
      <c r="D28" s="610"/>
      <c r="E28" s="610"/>
      <c r="F28" s="610"/>
    </row>
    <row r="29" spans="1:8" s="42" customFormat="1" ht="16.5" customHeight="1" x14ac:dyDescent="0.25">
      <c r="A29" s="171" t="s">
        <v>109</v>
      </c>
      <c r="B29" s="601" t="s">
        <v>129</v>
      </c>
      <c r="C29" s="602"/>
      <c r="D29" s="602"/>
      <c r="E29" s="602"/>
      <c r="F29" s="603"/>
    </row>
    <row r="30" spans="1:8" s="19" customFormat="1" ht="116.25" customHeight="1" x14ac:dyDescent="0.25">
      <c r="A30" s="173" t="s">
        <v>110</v>
      </c>
      <c r="B30" s="121" t="s">
        <v>161</v>
      </c>
      <c r="C30" s="57" t="s">
        <v>68</v>
      </c>
      <c r="D30" s="503">
        <v>1</v>
      </c>
      <c r="E30" s="96"/>
      <c r="F30" s="96">
        <f>E30*D30</f>
        <v>0</v>
      </c>
    </row>
    <row r="31" spans="1:8" ht="25.5" customHeight="1" x14ac:dyDescent="0.25">
      <c r="A31" s="190" t="s">
        <v>109</v>
      </c>
      <c r="B31" s="604" t="s">
        <v>140</v>
      </c>
      <c r="C31" s="605"/>
      <c r="D31" s="605"/>
      <c r="E31" s="606"/>
      <c r="F31" s="58">
        <f>F30</f>
        <v>0</v>
      </c>
    </row>
    <row r="32" spans="1:8" x14ac:dyDescent="0.25">
      <c r="A32" s="560"/>
      <c r="B32" s="561"/>
      <c r="C32" s="561"/>
      <c r="D32" s="561"/>
      <c r="E32" s="561"/>
      <c r="F32" s="562"/>
    </row>
    <row r="33" spans="1:6" x14ac:dyDescent="0.25">
      <c r="A33" s="171" t="s">
        <v>111</v>
      </c>
      <c r="B33" s="611" t="s">
        <v>112</v>
      </c>
      <c r="C33" s="611"/>
      <c r="D33" s="611"/>
      <c r="E33" s="611"/>
      <c r="F33" s="611"/>
    </row>
    <row r="34" spans="1:6" ht="68.25" customHeight="1" x14ac:dyDescent="0.25">
      <c r="A34" s="173" t="s">
        <v>113</v>
      </c>
      <c r="B34" s="101" t="s">
        <v>195</v>
      </c>
      <c r="C34" s="57" t="s">
        <v>194</v>
      </c>
      <c r="D34" s="492">
        <v>50</v>
      </c>
      <c r="E34" s="46"/>
      <c r="F34" s="96">
        <f>D34*E34</f>
        <v>0</v>
      </c>
    </row>
    <row r="35" spans="1:6" x14ac:dyDescent="0.25">
      <c r="A35" s="190" t="s">
        <v>111</v>
      </c>
      <c r="B35" s="612" t="s">
        <v>141</v>
      </c>
      <c r="C35" s="612"/>
      <c r="D35" s="612"/>
      <c r="E35" s="612"/>
      <c r="F35" s="58">
        <f>SUM(F34:F34)</f>
        <v>0</v>
      </c>
    </row>
    <row r="36" spans="1:6" x14ac:dyDescent="0.25">
      <c r="A36" s="613"/>
      <c r="B36" s="614"/>
      <c r="C36" s="614"/>
      <c r="D36" s="614"/>
      <c r="E36" s="614"/>
      <c r="F36" s="615"/>
    </row>
    <row r="37" spans="1:6" s="42" customFormat="1" ht="18.75" customHeight="1" x14ac:dyDescent="0.25">
      <c r="A37" s="191" t="s">
        <v>130</v>
      </c>
      <c r="B37" s="601" t="s">
        <v>71</v>
      </c>
      <c r="C37" s="602"/>
      <c r="D37" s="602"/>
      <c r="E37" s="602"/>
      <c r="F37" s="603"/>
    </row>
    <row r="38" spans="1:6" s="6" customFormat="1" ht="66" customHeight="1" x14ac:dyDescent="0.25">
      <c r="A38" s="172" t="s">
        <v>162</v>
      </c>
      <c r="B38" s="20" t="s">
        <v>163</v>
      </c>
      <c r="C38" s="53" t="s">
        <v>68</v>
      </c>
      <c r="D38" s="502">
        <v>1</v>
      </c>
      <c r="E38" s="55"/>
      <c r="F38" s="46">
        <f>D38*E38</f>
        <v>0</v>
      </c>
    </row>
    <row r="39" spans="1:6" s="42" customFormat="1" ht="18.75" customHeight="1" thickBot="1" x14ac:dyDescent="0.3">
      <c r="A39" s="193" t="s">
        <v>130</v>
      </c>
      <c r="B39" s="604" t="s">
        <v>142</v>
      </c>
      <c r="C39" s="605"/>
      <c r="D39" s="605"/>
      <c r="E39" s="606"/>
      <c r="F39" s="155">
        <f>F38</f>
        <v>0</v>
      </c>
    </row>
    <row r="40" spans="1:6" ht="16.5" thickBot="1" x14ac:dyDescent="0.3">
      <c r="A40" s="194" t="s">
        <v>44</v>
      </c>
      <c r="B40" s="544" t="s">
        <v>229</v>
      </c>
      <c r="C40" s="545"/>
      <c r="D40" s="545"/>
      <c r="E40" s="546"/>
      <c r="F40" s="157">
        <f>SUM(F39+F35+F31+F27+F23+F7)</f>
        <v>0</v>
      </c>
    </row>
  </sheetData>
  <protectedRanges>
    <protectedRange sqref="A39:F40 A27:F29 F11 A31:F33 A11 C11 A35:F37 A23:F25 A4:F10 F13:F20 C13:C20 A12:D12 A13:A16 A18:A20 F22 C22 A22 F12" name="Raspon1"/>
    <protectedRange sqref="D11 D13:D20 D22" name="Raspon1_1"/>
    <protectedRange sqref="A26:C26 F26" name="Raspon1_3"/>
    <protectedRange sqref="A30:F30" name="Raspon1_4"/>
    <protectedRange sqref="A34:C34 F34" name="Raspon1_5"/>
    <protectedRange sqref="A38 C38:F38" name="Raspon1_6"/>
    <protectedRange sqref="C21:D21 A21 F21" name="Raspon1_7"/>
    <protectedRange sqref="E20 E22" name="Raspon1_2_2"/>
    <protectedRange sqref="E21" name="Raspon1_7_1"/>
    <protectedRange sqref="E12" name="Raspon1_8_1"/>
    <protectedRange sqref="E11 E13:E19" name="Raspon1_2_1_1"/>
  </protectedRanges>
  <mergeCells count="21">
    <mergeCell ref="B40:E40"/>
    <mergeCell ref="A36:F36"/>
    <mergeCell ref="B5:F5"/>
    <mergeCell ref="B7:E7"/>
    <mergeCell ref="A8:F8"/>
    <mergeCell ref="A1:F1"/>
    <mergeCell ref="A3:F3"/>
    <mergeCell ref="B4:F4"/>
    <mergeCell ref="B37:F37"/>
    <mergeCell ref="B39:E39"/>
    <mergeCell ref="B27:E27"/>
    <mergeCell ref="B9:F9"/>
    <mergeCell ref="B23:E23"/>
    <mergeCell ref="A24:F24"/>
    <mergeCell ref="B25:F25"/>
    <mergeCell ref="A28:F28"/>
    <mergeCell ref="B33:F33"/>
    <mergeCell ref="B35:E35"/>
    <mergeCell ref="B29:F29"/>
    <mergeCell ref="B31:E31"/>
    <mergeCell ref="A32:F32"/>
  </mergeCells>
  <pageMargins left="0.7" right="0" top="0.75" bottom="0.75" header="0.3" footer="0.3"/>
  <pageSetup paperSize="9" scale="8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F79"/>
  <sheetViews>
    <sheetView topLeftCell="A46" zoomScale="70" zoomScaleNormal="70" workbookViewId="0">
      <selection activeCell="K20" sqref="K20"/>
    </sheetView>
  </sheetViews>
  <sheetFormatPr defaultRowHeight="15" x14ac:dyDescent="0.25"/>
  <cols>
    <col min="2" max="2" width="91.28515625" customWidth="1"/>
    <col min="4" max="4" width="10.28515625" style="493" customWidth="1"/>
    <col min="5" max="5" width="16" customWidth="1"/>
    <col min="6" max="6" width="18.7109375" customWidth="1"/>
  </cols>
  <sheetData>
    <row r="1" spans="1:6" ht="31.5" customHeight="1" thickBot="1" x14ac:dyDescent="0.3">
      <c r="A1" s="547" t="s">
        <v>0</v>
      </c>
      <c r="B1" s="548"/>
      <c r="C1" s="548"/>
      <c r="D1" s="548"/>
      <c r="E1" s="548"/>
      <c r="F1" s="549"/>
    </row>
    <row r="2" spans="1:6" ht="16.5" thickBot="1" x14ac:dyDescent="0.3">
      <c r="A2" s="71" t="s">
        <v>1</v>
      </c>
      <c r="B2" s="70" t="s">
        <v>2</v>
      </c>
      <c r="C2" s="68" t="s">
        <v>3</v>
      </c>
      <c r="D2" s="217" t="s">
        <v>4</v>
      </c>
      <c r="E2" s="68" t="s">
        <v>5</v>
      </c>
      <c r="F2" s="68" t="s">
        <v>6</v>
      </c>
    </row>
    <row r="3" spans="1:6" ht="16.5" thickBot="1" x14ac:dyDescent="0.3">
      <c r="A3" s="600"/>
      <c r="B3" s="600"/>
      <c r="C3" s="600"/>
      <c r="D3" s="600"/>
      <c r="E3" s="600"/>
      <c r="F3" s="600"/>
    </row>
    <row r="4" spans="1:6" s="60" customFormat="1" ht="16.5" thickBot="1" x14ac:dyDescent="0.3">
      <c r="A4" s="61" t="s">
        <v>46</v>
      </c>
      <c r="B4" s="551" t="s">
        <v>219</v>
      </c>
      <c r="C4" s="551"/>
      <c r="D4" s="551"/>
      <c r="E4" s="551"/>
      <c r="F4" s="552"/>
    </row>
    <row r="5" spans="1:6" s="42" customFormat="1" ht="15.75" customHeight="1" x14ac:dyDescent="0.25">
      <c r="A5" s="607"/>
      <c r="B5" s="608"/>
      <c r="C5" s="608"/>
      <c r="D5" s="608"/>
      <c r="E5" s="608"/>
      <c r="F5" s="609"/>
    </row>
    <row r="6" spans="1:6" s="42" customFormat="1" x14ac:dyDescent="0.25">
      <c r="A6" s="41" t="s">
        <v>82</v>
      </c>
      <c r="B6" s="601" t="s">
        <v>309</v>
      </c>
      <c r="C6" s="602"/>
      <c r="D6" s="602"/>
      <c r="E6" s="602"/>
      <c r="F6" s="603"/>
    </row>
    <row r="7" spans="1:6" s="6" customFormat="1" ht="71.25" customHeight="1" x14ac:dyDescent="0.25">
      <c r="A7" s="619" t="s">
        <v>83</v>
      </c>
      <c r="B7" s="56" t="s">
        <v>314</v>
      </c>
      <c r="C7" s="57"/>
      <c r="D7" s="492"/>
      <c r="E7" s="46"/>
      <c r="F7" s="46"/>
    </row>
    <row r="8" spans="1:6" s="6" customFormat="1" ht="16.5" customHeight="1" x14ac:dyDescent="0.25">
      <c r="A8" s="620"/>
      <c r="B8" s="145" t="s">
        <v>285</v>
      </c>
      <c r="C8" s="57" t="s">
        <v>7</v>
      </c>
      <c r="D8" s="492">
        <v>4</v>
      </c>
      <c r="E8" s="46"/>
      <c r="F8" s="46">
        <f>D8*E8</f>
        <v>0</v>
      </c>
    </row>
    <row r="9" spans="1:6" s="6" customFormat="1" ht="15.75" customHeight="1" x14ac:dyDescent="0.25">
      <c r="A9" s="620"/>
      <c r="B9" s="145" t="s">
        <v>286</v>
      </c>
      <c r="C9" s="57" t="s">
        <v>7</v>
      </c>
      <c r="D9" s="492">
        <v>1</v>
      </c>
      <c r="E9" s="46"/>
      <c r="F9" s="46">
        <f t="shared" ref="F9:F19" si="0">D9*E9</f>
        <v>0</v>
      </c>
    </row>
    <row r="10" spans="1:6" s="115" customFormat="1" ht="16.5" customHeight="1" x14ac:dyDescent="0.25">
      <c r="A10" s="620"/>
      <c r="B10" s="145" t="s">
        <v>259</v>
      </c>
      <c r="C10" s="57" t="s">
        <v>7</v>
      </c>
      <c r="D10" s="492">
        <v>4</v>
      </c>
      <c r="E10" s="46"/>
      <c r="F10" s="46">
        <f t="shared" si="0"/>
        <v>0</v>
      </c>
    </row>
    <row r="11" spans="1:6" s="115" customFormat="1" ht="16.5" customHeight="1" x14ac:dyDescent="0.25">
      <c r="A11" s="620"/>
      <c r="B11" s="145" t="s">
        <v>264</v>
      </c>
      <c r="C11" s="57" t="s">
        <v>7</v>
      </c>
      <c r="D11" s="492">
        <v>2</v>
      </c>
      <c r="E11" s="46"/>
      <c r="F11" s="46">
        <f t="shared" si="0"/>
        <v>0</v>
      </c>
    </row>
    <row r="12" spans="1:6" s="115" customFormat="1" ht="16.5" customHeight="1" x14ac:dyDescent="0.25">
      <c r="A12" s="620"/>
      <c r="B12" s="145" t="s">
        <v>260</v>
      </c>
      <c r="C12" s="57" t="s">
        <v>7</v>
      </c>
      <c r="D12" s="492">
        <v>1</v>
      </c>
      <c r="E12" s="46"/>
      <c r="F12" s="46">
        <f t="shared" si="0"/>
        <v>0</v>
      </c>
    </row>
    <row r="13" spans="1:6" s="115" customFormat="1" ht="16.5" customHeight="1" x14ac:dyDescent="0.25">
      <c r="A13" s="620"/>
      <c r="B13" s="145" t="s">
        <v>261</v>
      </c>
      <c r="C13" s="57" t="s">
        <v>7</v>
      </c>
      <c r="D13" s="492">
        <v>2</v>
      </c>
      <c r="E13" s="46"/>
      <c r="F13" s="46">
        <f t="shared" si="0"/>
        <v>0</v>
      </c>
    </row>
    <row r="14" spans="1:6" s="115" customFormat="1" ht="18" customHeight="1" x14ac:dyDescent="0.25">
      <c r="A14" s="620"/>
      <c r="B14" s="145" t="s">
        <v>262</v>
      </c>
      <c r="C14" s="57" t="s">
        <v>7</v>
      </c>
      <c r="D14" s="492">
        <v>1</v>
      </c>
      <c r="E14" s="46"/>
      <c r="F14" s="46">
        <f t="shared" si="0"/>
        <v>0</v>
      </c>
    </row>
    <row r="15" spans="1:6" s="115" customFormat="1" ht="18" customHeight="1" x14ac:dyDescent="0.25">
      <c r="A15" s="620"/>
      <c r="B15" s="145" t="s">
        <v>263</v>
      </c>
      <c r="C15" s="57" t="s">
        <v>7</v>
      </c>
      <c r="D15" s="492">
        <v>2</v>
      </c>
      <c r="E15" s="46"/>
      <c r="F15" s="46">
        <f t="shared" si="0"/>
        <v>0</v>
      </c>
    </row>
    <row r="16" spans="1:6" s="115" customFormat="1" ht="18" customHeight="1" x14ac:dyDescent="0.25">
      <c r="A16" s="620"/>
      <c r="B16" s="145" t="s">
        <v>265</v>
      </c>
      <c r="C16" s="57" t="s">
        <v>7</v>
      </c>
      <c r="D16" s="492">
        <v>2</v>
      </c>
      <c r="E16" s="46"/>
      <c r="F16" s="46">
        <f t="shared" si="0"/>
        <v>0</v>
      </c>
    </row>
    <row r="17" spans="1:6" s="115" customFormat="1" ht="18" customHeight="1" x14ac:dyDescent="0.25">
      <c r="A17" s="620"/>
      <c r="B17" s="145" t="s">
        <v>266</v>
      </c>
      <c r="C17" s="57" t="s">
        <v>7</v>
      </c>
      <c r="D17" s="492">
        <v>1</v>
      </c>
      <c r="E17" s="46"/>
      <c r="F17" s="46">
        <f t="shared" si="0"/>
        <v>0</v>
      </c>
    </row>
    <row r="18" spans="1:6" s="115" customFormat="1" ht="18" customHeight="1" x14ac:dyDescent="0.25">
      <c r="A18" s="620"/>
      <c r="B18" s="145" t="s">
        <v>287</v>
      </c>
      <c r="C18" s="57" t="s">
        <v>7</v>
      </c>
      <c r="D18" s="492">
        <v>1</v>
      </c>
      <c r="E18" s="46"/>
      <c r="F18" s="46">
        <f t="shared" si="0"/>
        <v>0</v>
      </c>
    </row>
    <row r="19" spans="1:6" s="115" customFormat="1" ht="18" customHeight="1" x14ac:dyDescent="0.25">
      <c r="A19" s="621"/>
      <c r="B19" s="145" t="s">
        <v>288</v>
      </c>
      <c r="C19" s="57" t="s">
        <v>7</v>
      </c>
      <c r="D19" s="492">
        <v>1</v>
      </c>
      <c r="E19" s="46"/>
      <c r="F19" s="46">
        <f t="shared" si="0"/>
        <v>0</v>
      </c>
    </row>
    <row r="20" spans="1:6" ht="63.75" x14ac:dyDescent="0.25">
      <c r="A20" s="619" t="s">
        <v>85</v>
      </c>
      <c r="B20" s="85" t="s">
        <v>166</v>
      </c>
      <c r="C20" s="88"/>
      <c r="D20" s="492"/>
      <c r="E20" s="46"/>
      <c r="F20" s="46"/>
    </row>
    <row r="21" spans="1:6" s="115" customFormat="1" ht="16.5" customHeight="1" x14ac:dyDescent="0.25">
      <c r="A21" s="620"/>
      <c r="B21" s="145" t="s">
        <v>259</v>
      </c>
      <c r="C21" s="57" t="s">
        <v>7</v>
      </c>
      <c r="D21" s="492">
        <v>2</v>
      </c>
      <c r="E21" s="46"/>
      <c r="F21" s="46">
        <f>D21*E21</f>
        <v>0</v>
      </c>
    </row>
    <row r="22" spans="1:6" s="115" customFormat="1" ht="18" customHeight="1" x14ac:dyDescent="0.25">
      <c r="A22" s="620"/>
      <c r="B22" s="145" t="s">
        <v>264</v>
      </c>
      <c r="C22" s="57" t="s">
        <v>7</v>
      </c>
      <c r="D22" s="492">
        <v>1</v>
      </c>
      <c r="E22" s="46"/>
      <c r="F22" s="46">
        <f t="shared" ref="F22:F30" si="1">D22*E22</f>
        <v>0</v>
      </c>
    </row>
    <row r="23" spans="1:6" s="115" customFormat="1" ht="18" customHeight="1" x14ac:dyDescent="0.25">
      <c r="A23" s="620"/>
      <c r="B23" s="145" t="s">
        <v>260</v>
      </c>
      <c r="C23" s="57" t="s">
        <v>7</v>
      </c>
      <c r="D23" s="492">
        <v>1</v>
      </c>
      <c r="E23" s="46"/>
      <c r="F23" s="46">
        <f t="shared" si="1"/>
        <v>0</v>
      </c>
    </row>
    <row r="24" spans="1:6" s="115" customFormat="1" ht="18" customHeight="1" x14ac:dyDescent="0.25">
      <c r="A24" s="620"/>
      <c r="B24" s="145" t="s">
        <v>261</v>
      </c>
      <c r="C24" s="57" t="s">
        <v>7</v>
      </c>
      <c r="D24" s="492">
        <v>2</v>
      </c>
      <c r="E24" s="46"/>
      <c r="F24" s="46">
        <f t="shared" si="1"/>
        <v>0</v>
      </c>
    </row>
    <row r="25" spans="1:6" s="115" customFormat="1" ht="18" customHeight="1" x14ac:dyDescent="0.25">
      <c r="A25" s="620"/>
      <c r="B25" s="145" t="s">
        <v>262</v>
      </c>
      <c r="C25" s="57" t="s">
        <v>7</v>
      </c>
      <c r="D25" s="492">
        <v>1</v>
      </c>
      <c r="E25" s="46"/>
      <c r="F25" s="46">
        <f t="shared" si="1"/>
        <v>0</v>
      </c>
    </row>
    <row r="26" spans="1:6" s="115" customFormat="1" ht="18" customHeight="1" x14ac:dyDescent="0.25">
      <c r="A26" s="620"/>
      <c r="B26" s="145" t="s">
        <v>263</v>
      </c>
      <c r="C26" s="57" t="s">
        <v>7</v>
      </c>
      <c r="D26" s="492">
        <v>2</v>
      </c>
      <c r="E26" s="46"/>
      <c r="F26" s="46">
        <f t="shared" si="1"/>
        <v>0</v>
      </c>
    </row>
    <row r="27" spans="1:6" s="115" customFormat="1" ht="18" customHeight="1" x14ac:dyDescent="0.25">
      <c r="A27" s="620"/>
      <c r="B27" s="145" t="s">
        <v>265</v>
      </c>
      <c r="C27" s="57" t="s">
        <v>7</v>
      </c>
      <c r="D27" s="492">
        <v>1</v>
      </c>
      <c r="E27" s="46"/>
      <c r="F27" s="46">
        <f t="shared" si="1"/>
        <v>0</v>
      </c>
    </row>
    <row r="28" spans="1:6" s="115" customFormat="1" ht="18" customHeight="1" x14ac:dyDescent="0.25">
      <c r="A28" s="620"/>
      <c r="B28" s="145" t="s">
        <v>266</v>
      </c>
      <c r="C28" s="57" t="s">
        <v>7</v>
      </c>
      <c r="D28" s="492">
        <v>1</v>
      </c>
      <c r="E28" s="46"/>
      <c r="F28" s="46">
        <f t="shared" si="1"/>
        <v>0</v>
      </c>
    </row>
    <row r="29" spans="1:6" s="115" customFormat="1" ht="18" customHeight="1" x14ac:dyDescent="0.25">
      <c r="A29" s="620"/>
      <c r="B29" s="145" t="s">
        <v>287</v>
      </c>
      <c r="C29" s="57" t="s">
        <v>7</v>
      </c>
      <c r="D29" s="492">
        <v>1</v>
      </c>
      <c r="E29" s="46"/>
      <c r="F29" s="46">
        <f t="shared" si="1"/>
        <v>0</v>
      </c>
    </row>
    <row r="30" spans="1:6" s="115" customFormat="1" ht="18" customHeight="1" x14ac:dyDescent="0.25">
      <c r="A30" s="620"/>
      <c r="B30" s="145" t="s">
        <v>288</v>
      </c>
      <c r="C30" s="57" t="s">
        <v>7</v>
      </c>
      <c r="D30" s="492">
        <v>1</v>
      </c>
      <c r="E30" s="46"/>
      <c r="F30" s="46">
        <f t="shared" si="1"/>
        <v>0</v>
      </c>
    </row>
    <row r="31" spans="1:6" ht="63.75" x14ac:dyDescent="0.25">
      <c r="A31" s="619" t="s">
        <v>236</v>
      </c>
      <c r="B31" s="85" t="s">
        <v>167</v>
      </c>
      <c r="C31" s="88"/>
      <c r="D31" s="492"/>
      <c r="E31" s="46"/>
      <c r="F31" s="46"/>
    </row>
    <row r="32" spans="1:6" s="115" customFormat="1" ht="16.5" customHeight="1" x14ac:dyDescent="0.25">
      <c r="A32" s="620"/>
      <c r="B32" s="145" t="s">
        <v>259</v>
      </c>
      <c r="C32" s="57" t="s">
        <v>7</v>
      </c>
      <c r="D32" s="492">
        <v>1</v>
      </c>
      <c r="E32" s="46"/>
      <c r="F32" s="46">
        <f>D32*E32</f>
        <v>0</v>
      </c>
    </row>
    <row r="33" spans="1:6" s="115" customFormat="1" ht="18" customHeight="1" x14ac:dyDescent="0.25">
      <c r="A33" s="620"/>
      <c r="B33" s="145" t="s">
        <v>264</v>
      </c>
      <c r="C33" s="57" t="s">
        <v>7</v>
      </c>
      <c r="D33" s="492">
        <v>1</v>
      </c>
      <c r="E33" s="46"/>
      <c r="F33" s="46">
        <f t="shared" ref="F33:F41" si="2">D33*E33</f>
        <v>0</v>
      </c>
    </row>
    <row r="34" spans="1:6" s="115" customFormat="1" ht="18" customHeight="1" x14ac:dyDescent="0.25">
      <c r="A34" s="620"/>
      <c r="B34" s="145" t="s">
        <v>260</v>
      </c>
      <c r="C34" s="57" t="s">
        <v>7</v>
      </c>
      <c r="D34" s="492">
        <v>1</v>
      </c>
      <c r="E34" s="46"/>
      <c r="F34" s="46">
        <f t="shared" si="2"/>
        <v>0</v>
      </c>
    </row>
    <row r="35" spans="1:6" s="115" customFormat="1" ht="18" customHeight="1" x14ac:dyDescent="0.25">
      <c r="A35" s="620"/>
      <c r="B35" s="145" t="s">
        <v>261</v>
      </c>
      <c r="C35" s="57" t="s">
        <v>7</v>
      </c>
      <c r="D35" s="492">
        <v>1</v>
      </c>
      <c r="E35" s="46"/>
      <c r="F35" s="46">
        <f t="shared" si="2"/>
        <v>0</v>
      </c>
    </row>
    <row r="36" spans="1:6" s="115" customFormat="1" ht="18" customHeight="1" x14ac:dyDescent="0.25">
      <c r="A36" s="620"/>
      <c r="B36" s="145" t="s">
        <v>262</v>
      </c>
      <c r="C36" s="57" t="s">
        <v>7</v>
      </c>
      <c r="D36" s="492">
        <v>1</v>
      </c>
      <c r="E36" s="46"/>
      <c r="F36" s="46">
        <f t="shared" si="2"/>
        <v>0</v>
      </c>
    </row>
    <row r="37" spans="1:6" s="115" customFormat="1" ht="18" customHeight="1" x14ac:dyDescent="0.25">
      <c r="A37" s="620"/>
      <c r="B37" s="145" t="s">
        <v>263</v>
      </c>
      <c r="C37" s="57" t="s">
        <v>7</v>
      </c>
      <c r="D37" s="492">
        <v>1</v>
      </c>
      <c r="E37" s="46"/>
      <c r="F37" s="46">
        <f t="shared" si="2"/>
        <v>0</v>
      </c>
    </row>
    <row r="38" spans="1:6" s="115" customFormat="1" ht="18" customHeight="1" x14ac:dyDescent="0.25">
      <c r="A38" s="620"/>
      <c r="B38" s="145" t="s">
        <v>265</v>
      </c>
      <c r="C38" s="57" t="s">
        <v>7</v>
      </c>
      <c r="D38" s="492">
        <v>1</v>
      </c>
      <c r="E38" s="46"/>
      <c r="F38" s="46">
        <f t="shared" si="2"/>
        <v>0</v>
      </c>
    </row>
    <row r="39" spans="1:6" s="115" customFormat="1" ht="18" customHeight="1" x14ac:dyDescent="0.25">
      <c r="A39" s="620"/>
      <c r="B39" s="145" t="s">
        <v>266</v>
      </c>
      <c r="C39" s="57" t="s">
        <v>7</v>
      </c>
      <c r="D39" s="492">
        <v>1</v>
      </c>
      <c r="E39" s="46"/>
      <c r="F39" s="46">
        <f t="shared" si="2"/>
        <v>0</v>
      </c>
    </row>
    <row r="40" spans="1:6" s="115" customFormat="1" ht="18" customHeight="1" x14ac:dyDescent="0.25">
      <c r="A40" s="620"/>
      <c r="B40" s="145" t="s">
        <v>287</v>
      </c>
      <c r="C40" s="57" t="s">
        <v>7</v>
      </c>
      <c r="D40" s="492">
        <v>1</v>
      </c>
      <c r="E40" s="46"/>
      <c r="F40" s="46">
        <f t="shared" si="2"/>
        <v>0</v>
      </c>
    </row>
    <row r="41" spans="1:6" s="115" customFormat="1" ht="18" customHeight="1" x14ac:dyDescent="0.25">
      <c r="A41" s="620"/>
      <c r="B41" s="145" t="s">
        <v>288</v>
      </c>
      <c r="C41" s="57" t="s">
        <v>7</v>
      </c>
      <c r="D41" s="492">
        <v>1</v>
      </c>
      <c r="E41" s="46"/>
      <c r="F41" s="46">
        <f t="shared" si="2"/>
        <v>0</v>
      </c>
    </row>
    <row r="42" spans="1:6" s="42" customFormat="1" x14ac:dyDescent="0.25">
      <c r="A42" s="41" t="s">
        <v>310</v>
      </c>
      <c r="B42" s="601" t="s">
        <v>308</v>
      </c>
      <c r="C42" s="602"/>
      <c r="D42" s="602"/>
      <c r="E42" s="602"/>
      <c r="F42" s="603"/>
    </row>
    <row r="43" spans="1:6" s="6" customFormat="1" ht="71.25" customHeight="1" x14ac:dyDescent="0.25">
      <c r="A43" s="619" t="s">
        <v>311</v>
      </c>
      <c r="B43" s="56" t="s">
        <v>284</v>
      </c>
      <c r="C43" s="57"/>
      <c r="D43" s="492"/>
      <c r="E43" s="46"/>
      <c r="F43" s="46"/>
    </row>
    <row r="44" spans="1:6" s="6" customFormat="1" ht="16.5" customHeight="1" x14ac:dyDescent="0.25">
      <c r="A44" s="620"/>
      <c r="B44" s="145" t="s">
        <v>285</v>
      </c>
      <c r="C44" s="57" t="s">
        <v>7</v>
      </c>
      <c r="D44" s="492">
        <v>4</v>
      </c>
      <c r="E44" s="46"/>
      <c r="F44" s="46">
        <f>D44*E44</f>
        <v>0</v>
      </c>
    </row>
    <row r="45" spans="1:6" s="6" customFormat="1" ht="15.75" customHeight="1" x14ac:dyDescent="0.25">
      <c r="A45" s="620"/>
      <c r="B45" s="145" t="s">
        <v>286</v>
      </c>
      <c r="C45" s="57" t="s">
        <v>7</v>
      </c>
      <c r="D45" s="492">
        <v>1</v>
      </c>
      <c r="E45" s="46"/>
      <c r="F45" s="46">
        <f t="shared" ref="F45:F55" si="3">D45*E45</f>
        <v>0</v>
      </c>
    </row>
    <row r="46" spans="1:6" s="115" customFormat="1" ht="16.5" customHeight="1" x14ac:dyDescent="0.25">
      <c r="A46" s="620"/>
      <c r="B46" s="145" t="s">
        <v>259</v>
      </c>
      <c r="C46" s="57" t="s">
        <v>7</v>
      </c>
      <c r="D46" s="492">
        <v>4</v>
      </c>
      <c r="E46" s="46"/>
      <c r="F46" s="46">
        <f t="shared" si="3"/>
        <v>0</v>
      </c>
    </row>
    <row r="47" spans="1:6" s="115" customFormat="1" ht="16.5" customHeight="1" x14ac:dyDescent="0.25">
      <c r="A47" s="620"/>
      <c r="B47" s="145" t="s">
        <v>264</v>
      </c>
      <c r="C47" s="57" t="s">
        <v>7</v>
      </c>
      <c r="D47" s="492">
        <v>2</v>
      </c>
      <c r="E47" s="46"/>
      <c r="F47" s="46">
        <f t="shared" si="3"/>
        <v>0</v>
      </c>
    </row>
    <row r="48" spans="1:6" s="115" customFormat="1" ht="16.5" customHeight="1" x14ac:dyDescent="0.25">
      <c r="A48" s="620"/>
      <c r="B48" s="145" t="s">
        <v>260</v>
      </c>
      <c r="C48" s="57" t="s">
        <v>7</v>
      </c>
      <c r="D48" s="492">
        <v>1</v>
      </c>
      <c r="E48" s="46"/>
      <c r="F48" s="46">
        <f t="shared" si="3"/>
        <v>0</v>
      </c>
    </row>
    <row r="49" spans="1:6" s="115" customFormat="1" ht="16.5" customHeight="1" x14ac:dyDescent="0.25">
      <c r="A49" s="620"/>
      <c r="B49" s="145" t="s">
        <v>261</v>
      </c>
      <c r="C49" s="57" t="s">
        <v>7</v>
      </c>
      <c r="D49" s="492">
        <v>2</v>
      </c>
      <c r="E49" s="46"/>
      <c r="F49" s="46">
        <f t="shared" si="3"/>
        <v>0</v>
      </c>
    </row>
    <row r="50" spans="1:6" s="115" customFormat="1" ht="18" customHeight="1" x14ac:dyDescent="0.25">
      <c r="A50" s="620"/>
      <c r="B50" s="145" t="s">
        <v>262</v>
      </c>
      <c r="C50" s="57" t="s">
        <v>7</v>
      </c>
      <c r="D50" s="492">
        <v>1</v>
      </c>
      <c r="E50" s="46"/>
      <c r="F50" s="46">
        <f t="shared" si="3"/>
        <v>0</v>
      </c>
    </row>
    <row r="51" spans="1:6" s="115" customFormat="1" ht="18" customHeight="1" x14ac:dyDescent="0.25">
      <c r="A51" s="620"/>
      <c r="B51" s="145" t="s">
        <v>263</v>
      </c>
      <c r="C51" s="57" t="s">
        <v>7</v>
      </c>
      <c r="D51" s="492">
        <v>2</v>
      </c>
      <c r="E51" s="46"/>
      <c r="F51" s="46">
        <f t="shared" si="3"/>
        <v>0</v>
      </c>
    </row>
    <row r="52" spans="1:6" s="115" customFormat="1" ht="18" customHeight="1" x14ac:dyDescent="0.25">
      <c r="A52" s="620"/>
      <c r="B52" s="145" t="s">
        <v>265</v>
      </c>
      <c r="C52" s="57" t="s">
        <v>7</v>
      </c>
      <c r="D52" s="492">
        <v>2</v>
      </c>
      <c r="E52" s="46"/>
      <c r="F52" s="46">
        <f t="shared" si="3"/>
        <v>0</v>
      </c>
    </row>
    <row r="53" spans="1:6" s="115" customFormat="1" ht="18" customHeight="1" x14ac:dyDescent="0.25">
      <c r="A53" s="620"/>
      <c r="B53" s="145" t="s">
        <v>266</v>
      </c>
      <c r="C53" s="57" t="s">
        <v>7</v>
      </c>
      <c r="D53" s="492">
        <v>1</v>
      </c>
      <c r="E53" s="46"/>
      <c r="F53" s="46">
        <f t="shared" si="3"/>
        <v>0</v>
      </c>
    </row>
    <row r="54" spans="1:6" s="115" customFormat="1" ht="18" customHeight="1" x14ac:dyDescent="0.25">
      <c r="A54" s="620"/>
      <c r="B54" s="145" t="s">
        <v>287</v>
      </c>
      <c r="C54" s="57" t="s">
        <v>7</v>
      </c>
      <c r="D54" s="492">
        <v>1</v>
      </c>
      <c r="E54" s="46"/>
      <c r="F54" s="46">
        <f t="shared" si="3"/>
        <v>0</v>
      </c>
    </row>
    <row r="55" spans="1:6" s="115" customFormat="1" ht="18" customHeight="1" x14ac:dyDescent="0.25">
      <c r="A55" s="621"/>
      <c r="B55" s="145" t="s">
        <v>288</v>
      </c>
      <c r="C55" s="57" t="s">
        <v>7</v>
      </c>
      <c r="D55" s="492">
        <v>1</v>
      </c>
      <c r="E55" s="46"/>
      <c r="F55" s="46">
        <f t="shared" si="3"/>
        <v>0</v>
      </c>
    </row>
    <row r="56" spans="1:6" ht="63.75" x14ac:dyDescent="0.25">
      <c r="A56" s="619" t="s">
        <v>312</v>
      </c>
      <c r="B56" s="85" t="s">
        <v>166</v>
      </c>
      <c r="C56" s="88"/>
      <c r="D56" s="492"/>
      <c r="E56" s="46"/>
      <c r="F56" s="46"/>
    </row>
    <row r="57" spans="1:6" s="115" customFormat="1" ht="16.5" customHeight="1" x14ac:dyDescent="0.25">
      <c r="A57" s="620"/>
      <c r="B57" s="145" t="s">
        <v>259</v>
      </c>
      <c r="C57" s="57" t="s">
        <v>7</v>
      </c>
      <c r="D57" s="492">
        <v>2</v>
      </c>
      <c r="E57" s="46"/>
      <c r="F57" s="46">
        <f>D57*E57</f>
        <v>0</v>
      </c>
    </row>
    <row r="58" spans="1:6" s="115" customFormat="1" ht="18" customHeight="1" x14ac:dyDescent="0.25">
      <c r="A58" s="620"/>
      <c r="B58" s="145" t="s">
        <v>264</v>
      </c>
      <c r="C58" s="57" t="s">
        <v>7</v>
      </c>
      <c r="D58" s="492">
        <v>1</v>
      </c>
      <c r="E58" s="46"/>
      <c r="F58" s="46">
        <f t="shared" ref="F58:F66" si="4">D58*E58</f>
        <v>0</v>
      </c>
    </row>
    <row r="59" spans="1:6" s="115" customFormat="1" ht="18" customHeight="1" x14ac:dyDescent="0.25">
      <c r="A59" s="620"/>
      <c r="B59" s="145" t="s">
        <v>260</v>
      </c>
      <c r="C59" s="57" t="s">
        <v>7</v>
      </c>
      <c r="D59" s="492">
        <v>1</v>
      </c>
      <c r="E59" s="46"/>
      <c r="F59" s="46">
        <f t="shared" si="4"/>
        <v>0</v>
      </c>
    </row>
    <row r="60" spans="1:6" s="115" customFormat="1" ht="18" customHeight="1" x14ac:dyDescent="0.25">
      <c r="A60" s="620"/>
      <c r="B60" s="145" t="s">
        <v>261</v>
      </c>
      <c r="C60" s="57" t="s">
        <v>7</v>
      </c>
      <c r="D60" s="492">
        <v>2</v>
      </c>
      <c r="E60" s="46"/>
      <c r="F60" s="46">
        <f t="shared" si="4"/>
        <v>0</v>
      </c>
    </row>
    <row r="61" spans="1:6" s="115" customFormat="1" ht="18" customHeight="1" x14ac:dyDescent="0.25">
      <c r="A61" s="620"/>
      <c r="B61" s="145" t="s">
        <v>262</v>
      </c>
      <c r="C61" s="57" t="s">
        <v>7</v>
      </c>
      <c r="D61" s="492">
        <v>1</v>
      </c>
      <c r="E61" s="46"/>
      <c r="F61" s="46">
        <f t="shared" si="4"/>
        <v>0</v>
      </c>
    </row>
    <row r="62" spans="1:6" s="115" customFormat="1" ht="18" customHeight="1" x14ac:dyDescent="0.25">
      <c r="A62" s="620"/>
      <c r="B62" s="145" t="s">
        <v>263</v>
      </c>
      <c r="C62" s="57" t="s">
        <v>7</v>
      </c>
      <c r="D62" s="492">
        <v>2</v>
      </c>
      <c r="E62" s="46"/>
      <c r="F62" s="46">
        <f t="shared" si="4"/>
        <v>0</v>
      </c>
    </row>
    <row r="63" spans="1:6" s="115" customFormat="1" ht="18" customHeight="1" x14ac:dyDescent="0.25">
      <c r="A63" s="620"/>
      <c r="B63" s="145" t="s">
        <v>265</v>
      </c>
      <c r="C63" s="57" t="s">
        <v>7</v>
      </c>
      <c r="D63" s="492">
        <v>1</v>
      </c>
      <c r="E63" s="46"/>
      <c r="F63" s="46">
        <f t="shared" si="4"/>
        <v>0</v>
      </c>
    </row>
    <row r="64" spans="1:6" s="115" customFormat="1" ht="18" customHeight="1" x14ac:dyDescent="0.25">
      <c r="A64" s="620"/>
      <c r="B64" s="145" t="s">
        <v>266</v>
      </c>
      <c r="C64" s="57" t="s">
        <v>7</v>
      </c>
      <c r="D64" s="492">
        <v>1</v>
      </c>
      <c r="E64" s="46"/>
      <c r="F64" s="46">
        <f t="shared" si="4"/>
        <v>0</v>
      </c>
    </row>
    <row r="65" spans="1:6" s="115" customFormat="1" ht="18" customHeight="1" x14ac:dyDescent="0.25">
      <c r="A65" s="620"/>
      <c r="B65" s="145" t="s">
        <v>287</v>
      </c>
      <c r="C65" s="57" t="s">
        <v>7</v>
      </c>
      <c r="D65" s="492">
        <v>1</v>
      </c>
      <c r="E65" s="46"/>
      <c r="F65" s="46">
        <f t="shared" si="4"/>
        <v>0</v>
      </c>
    </row>
    <row r="66" spans="1:6" s="115" customFormat="1" ht="18" customHeight="1" x14ac:dyDescent="0.25">
      <c r="A66" s="620"/>
      <c r="B66" s="145" t="s">
        <v>288</v>
      </c>
      <c r="C66" s="57" t="s">
        <v>7</v>
      </c>
      <c r="D66" s="492">
        <v>1</v>
      </c>
      <c r="E66" s="46"/>
      <c r="F66" s="46">
        <f t="shared" si="4"/>
        <v>0</v>
      </c>
    </row>
    <row r="67" spans="1:6" ht="63.75" x14ac:dyDescent="0.25">
      <c r="A67" s="619" t="s">
        <v>313</v>
      </c>
      <c r="B67" s="85" t="s">
        <v>167</v>
      </c>
      <c r="C67" s="88"/>
      <c r="D67" s="492"/>
      <c r="E67" s="46"/>
      <c r="F67" s="46"/>
    </row>
    <row r="68" spans="1:6" s="115" customFormat="1" ht="16.5" customHeight="1" x14ac:dyDescent="0.25">
      <c r="A68" s="620"/>
      <c r="B68" s="145" t="s">
        <v>259</v>
      </c>
      <c r="C68" s="57" t="s">
        <v>7</v>
      </c>
      <c r="D68" s="492">
        <v>1</v>
      </c>
      <c r="E68" s="46"/>
      <c r="F68" s="46">
        <f>D68*E68</f>
        <v>0</v>
      </c>
    </row>
    <row r="69" spans="1:6" s="115" customFormat="1" ht="18" customHeight="1" x14ac:dyDescent="0.25">
      <c r="A69" s="620"/>
      <c r="B69" s="145" t="s">
        <v>264</v>
      </c>
      <c r="C69" s="57" t="s">
        <v>7</v>
      </c>
      <c r="D69" s="492">
        <v>1</v>
      </c>
      <c r="E69" s="46"/>
      <c r="F69" s="46">
        <f t="shared" ref="F69:F77" si="5">D69*E69</f>
        <v>0</v>
      </c>
    </row>
    <row r="70" spans="1:6" s="115" customFormat="1" ht="18" customHeight="1" x14ac:dyDescent="0.25">
      <c r="A70" s="620"/>
      <c r="B70" s="145" t="s">
        <v>260</v>
      </c>
      <c r="C70" s="57" t="s">
        <v>7</v>
      </c>
      <c r="D70" s="492">
        <v>1</v>
      </c>
      <c r="E70" s="46"/>
      <c r="F70" s="46">
        <f t="shared" si="5"/>
        <v>0</v>
      </c>
    </row>
    <row r="71" spans="1:6" s="115" customFormat="1" ht="18" customHeight="1" x14ac:dyDescent="0.25">
      <c r="A71" s="620"/>
      <c r="B71" s="145" t="s">
        <v>261</v>
      </c>
      <c r="C71" s="57" t="s">
        <v>7</v>
      </c>
      <c r="D71" s="492">
        <v>1</v>
      </c>
      <c r="E71" s="46"/>
      <c r="F71" s="46">
        <f t="shared" si="5"/>
        <v>0</v>
      </c>
    </row>
    <row r="72" spans="1:6" s="115" customFormat="1" ht="18" customHeight="1" x14ac:dyDescent="0.25">
      <c r="A72" s="620"/>
      <c r="B72" s="145" t="s">
        <v>262</v>
      </c>
      <c r="C72" s="57" t="s">
        <v>7</v>
      </c>
      <c r="D72" s="492">
        <v>1</v>
      </c>
      <c r="E72" s="46"/>
      <c r="F72" s="46">
        <f t="shared" si="5"/>
        <v>0</v>
      </c>
    </row>
    <row r="73" spans="1:6" s="115" customFormat="1" ht="18" customHeight="1" x14ac:dyDescent="0.25">
      <c r="A73" s="620"/>
      <c r="B73" s="145" t="s">
        <v>263</v>
      </c>
      <c r="C73" s="57" t="s">
        <v>7</v>
      </c>
      <c r="D73" s="492">
        <v>1</v>
      </c>
      <c r="E73" s="46"/>
      <c r="F73" s="46">
        <f t="shared" si="5"/>
        <v>0</v>
      </c>
    </row>
    <row r="74" spans="1:6" s="115" customFormat="1" ht="18" customHeight="1" x14ac:dyDescent="0.25">
      <c r="A74" s="620"/>
      <c r="B74" s="145" t="s">
        <v>265</v>
      </c>
      <c r="C74" s="57" t="s">
        <v>7</v>
      </c>
      <c r="D74" s="492">
        <v>1</v>
      </c>
      <c r="E74" s="46"/>
      <c r="F74" s="46">
        <f t="shared" si="5"/>
        <v>0</v>
      </c>
    </row>
    <row r="75" spans="1:6" s="115" customFormat="1" ht="18" customHeight="1" x14ac:dyDescent="0.25">
      <c r="A75" s="620"/>
      <c r="B75" s="145" t="s">
        <v>266</v>
      </c>
      <c r="C75" s="57" t="s">
        <v>7</v>
      </c>
      <c r="D75" s="492">
        <v>1</v>
      </c>
      <c r="E75" s="46"/>
      <c r="F75" s="46">
        <f t="shared" si="5"/>
        <v>0</v>
      </c>
    </row>
    <row r="76" spans="1:6" s="115" customFormat="1" ht="18" customHeight="1" x14ac:dyDescent="0.25">
      <c r="A76" s="620"/>
      <c r="B76" s="145" t="s">
        <v>287</v>
      </c>
      <c r="C76" s="57" t="s">
        <v>7</v>
      </c>
      <c r="D76" s="492">
        <v>1</v>
      </c>
      <c r="E76" s="46"/>
      <c r="F76" s="46">
        <f t="shared" si="5"/>
        <v>0</v>
      </c>
    </row>
    <row r="77" spans="1:6" s="115" customFormat="1" ht="18" customHeight="1" x14ac:dyDescent="0.25">
      <c r="A77" s="620"/>
      <c r="B77" s="145" t="s">
        <v>288</v>
      </c>
      <c r="C77" s="57" t="s">
        <v>7</v>
      </c>
      <c r="D77" s="492">
        <v>1</v>
      </c>
      <c r="E77" s="46"/>
      <c r="F77" s="46">
        <f t="shared" si="5"/>
        <v>0</v>
      </c>
    </row>
    <row r="78" spans="1:6" s="42" customFormat="1" ht="19.5" customHeight="1" thickBot="1" x14ac:dyDescent="0.3">
      <c r="A78" s="52" t="s">
        <v>46</v>
      </c>
      <c r="B78" s="604" t="s">
        <v>138</v>
      </c>
      <c r="C78" s="605"/>
      <c r="D78" s="605"/>
      <c r="E78" s="606"/>
      <c r="F78" s="58">
        <f>SUM(F44:F77)+SUM(F7:F41)</f>
        <v>0</v>
      </c>
    </row>
    <row r="79" spans="1:6" s="60" customFormat="1" ht="16.5" thickBot="1" x14ac:dyDescent="0.3">
      <c r="A79" s="59" t="s">
        <v>46</v>
      </c>
      <c r="B79" s="544" t="s">
        <v>220</v>
      </c>
      <c r="C79" s="545"/>
      <c r="D79" s="545"/>
      <c r="E79" s="545"/>
      <c r="F79" s="157">
        <f>F78</f>
        <v>0</v>
      </c>
    </row>
  </sheetData>
  <protectedRanges>
    <protectedRange sqref="A4:F6 A78:F79 A56 A67 A57:C66 A68:C77 A20 A31 A21:C30 A32:C41 A42:F42 A7:C19 A43:C55 F7:F41 F43:F77" name="Raspon1"/>
  </protectedRanges>
  <mergeCells count="14">
    <mergeCell ref="A5:F5"/>
    <mergeCell ref="B6:F6"/>
    <mergeCell ref="B78:E78"/>
    <mergeCell ref="B79:E79"/>
    <mergeCell ref="A1:F1"/>
    <mergeCell ref="A3:F3"/>
    <mergeCell ref="B4:F4"/>
    <mergeCell ref="A43:A55"/>
    <mergeCell ref="A67:A77"/>
    <mergeCell ref="A56:A66"/>
    <mergeCell ref="A7:A19"/>
    <mergeCell ref="A20:A30"/>
    <mergeCell ref="A31:A41"/>
    <mergeCell ref="B42:F42"/>
  </mergeCells>
  <pageMargins left="0.7" right="0.7" top="0.75" bottom="0.75" header="0.3" footer="0.3"/>
  <pageSetup paperSize="9" scale="7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F35"/>
  <sheetViews>
    <sheetView zoomScale="70" zoomScaleNormal="70" workbookViewId="0">
      <selection activeCell="F41" sqref="F41"/>
    </sheetView>
  </sheetViews>
  <sheetFormatPr defaultRowHeight="15" x14ac:dyDescent="0.25"/>
  <cols>
    <col min="1" max="1" width="17.85546875" style="181" customWidth="1"/>
    <col min="2" max="2" width="82.42578125" customWidth="1"/>
    <col min="3" max="3" width="12" style="230" customWidth="1"/>
    <col min="4" max="4" width="15.7109375" style="493" customWidth="1"/>
    <col min="5" max="5" width="19.85546875" customWidth="1"/>
    <col min="6" max="6" width="19.42578125" customWidth="1"/>
  </cols>
  <sheetData>
    <row r="1" spans="1:6" ht="16.5" thickBot="1" x14ac:dyDescent="0.3">
      <c r="A1" s="547" t="s">
        <v>0</v>
      </c>
      <c r="B1" s="548"/>
      <c r="C1" s="548"/>
      <c r="D1" s="548"/>
      <c r="E1" s="548"/>
      <c r="F1" s="549"/>
    </row>
    <row r="2" spans="1:6" ht="15.75" x14ac:dyDescent="0.25">
      <c r="A2" s="184" t="s">
        <v>1</v>
      </c>
      <c r="B2" s="125" t="s">
        <v>2</v>
      </c>
      <c r="C2" s="527" t="s">
        <v>3</v>
      </c>
      <c r="D2" s="216" t="s">
        <v>4</v>
      </c>
      <c r="E2" s="126" t="s">
        <v>5</v>
      </c>
      <c r="F2" s="126" t="s">
        <v>6</v>
      </c>
    </row>
    <row r="3" spans="1:6" s="120" customFormat="1" ht="15.75" x14ac:dyDescent="0.25">
      <c r="A3" s="185"/>
      <c r="B3" s="127"/>
      <c r="C3" s="528"/>
      <c r="D3" s="218"/>
      <c r="E3" s="128"/>
      <c r="F3" s="128"/>
    </row>
    <row r="4" spans="1:6" ht="16.5" thickBot="1" x14ac:dyDescent="0.3">
      <c r="A4" s="186" t="s">
        <v>47</v>
      </c>
      <c r="B4" s="628" t="s">
        <v>289</v>
      </c>
      <c r="C4" s="629"/>
      <c r="D4" s="629"/>
      <c r="E4" s="629"/>
      <c r="F4" s="630"/>
    </row>
    <row r="5" spans="1:6" x14ac:dyDescent="0.25">
      <c r="A5" s="187" t="s">
        <v>90</v>
      </c>
      <c r="B5" s="622" t="s">
        <v>169</v>
      </c>
      <c r="C5" s="623"/>
      <c r="D5" s="623"/>
      <c r="E5" s="623"/>
      <c r="F5" s="624"/>
    </row>
    <row r="6" spans="1:6" x14ac:dyDescent="0.25">
      <c r="A6" s="439" t="s">
        <v>92</v>
      </c>
      <c r="B6" s="97" t="s">
        <v>170</v>
      </c>
      <c r="C6" s="45" t="s">
        <v>171</v>
      </c>
      <c r="D6" s="428">
        <v>5</v>
      </c>
      <c r="E6" s="46"/>
      <c r="F6" s="46">
        <f>D6*E6</f>
        <v>0</v>
      </c>
    </row>
    <row r="7" spans="1:6" ht="15.75" thickBot="1" x14ac:dyDescent="0.3">
      <c r="A7" s="439" t="s">
        <v>93</v>
      </c>
      <c r="B7" s="97" t="s">
        <v>172</v>
      </c>
      <c r="C7" s="45" t="s">
        <v>171</v>
      </c>
      <c r="D7" s="465">
        <v>5</v>
      </c>
      <c r="E7" s="46"/>
      <c r="F7" s="96">
        <f>D7*E7</f>
        <v>0</v>
      </c>
    </row>
    <row r="8" spans="1:6" x14ac:dyDescent="0.25">
      <c r="A8" s="187" t="s">
        <v>237</v>
      </c>
      <c r="B8" s="622" t="s">
        <v>174</v>
      </c>
      <c r="C8" s="623"/>
      <c r="D8" s="623"/>
      <c r="E8" s="623"/>
      <c r="F8" s="624"/>
    </row>
    <row r="9" spans="1:6" x14ac:dyDescent="0.25">
      <c r="A9" s="439" t="s">
        <v>238</v>
      </c>
      <c r="B9" s="97" t="s">
        <v>176</v>
      </c>
      <c r="C9" s="45" t="s">
        <v>171</v>
      </c>
      <c r="D9" s="465">
        <v>3</v>
      </c>
      <c r="E9" s="46"/>
      <c r="F9" s="96">
        <f>D9*E9</f>
        <v>0</v>
      </c>
    </row>
    <row r="10" spans="1:6" x14ac:dyDescent="0.25">
      <c r="A10" s="439" t="s">
        <v>239</v>
      </c>
      <c r="B10" s="44" t="s">
        <v>177</v>
      </c>
      <c r="C10" s="45" t="s">
        <v>171</v>
      </c>
      <c r="D10" s="465">
        <v>3</v>
      </c>
      <c r="E10" s="46"/>
      <c r="F10" s="96">
        <f t="shared" ref="F10:F14" si="0">D10*E10</f>
        <v>0</v>
      </c>
    </row>
    <row r="11" spans="1:6" x14ac:dyDescent="0.25">
      <c r="A11" s="439" t="s">
        <v>240</v>
      </c>
      <c r="B11" s="44" t="s">
        <v>178</v>
      </c>
      <c r="C11" s="45" t="s">
        <v>171</v>
      </c>
      <c r="D11" s="465">
        <v>3</v>
      </c>
      <c r="E11" s="46"/>
      <c r="F11" s="96">
        <f t="shared" si="0"/>
        <v>0</v>
      </c>
    </row>
    <row r="12" spans="1:6" x14ac:dyDescent="0.25">
      <c r="A12" s="439" t="s">
        <v>241</v>
      </c>
      <c r="B12" s="44" t="s">
        <v>179</v>
      </c>
      <c r="C12" s="45" t="s">
        <v>171</v>
      </c>
      <c r="D12" s="465">
        <v>3</v>
      </c>
      <c r="E12" s="46"/>
      <c r="F12" s="96">
        <f t="shared" si="0"/>
        <v>0</v>
      </c>
    </row>
    <row r="13" spans="1:6" x14ac:dyDescent="0.25">
      <c r="A13" s="439" t="s">
        <v>242</v>
      </c>
      <c r="B13" s="44" t="s">
        <v>180</v>
      </c>
      <c r="C13" s="45" t="s">
        <v>171</v>
      </c>
      <c r="D13" s="465">
        <v>3</v>
      </c>
      <c r="E13" s="46"/>
      <c r="F13" s="96">
        <f t="shared" si="0"/>
        <v>0</v>
      </c>
    </row>
    <row r="14" spans="1:6" ht="15.75" thickBot="1" x14ac:dyDescent="0.3">
      <c r="A14" s="439" t="s">
        <v>243</v>
      </c>
      <c r="B14" s="97" t="s">
        <v>181</v>
      </c>
      <c r="C14" s="45" t="s">
        <v>171</v>
      </c>
      <c r="D14" s="465">
        <v>3</v>
      </c>
      <c r="E14" s="46"/>
      <c r="F14" s="96">
        <f t="shared" si="0"/>
        <v>0</v>
      </c>
    </row>
    <row r="15" spans="1:6" x14ac:dyDescent="0.25">
      <c r="A15" s="187" t="s">
        <v>244</v>
      </c>
      <c r="B15" s="622" t="s">
        <v>187</v>
      </c>
      <c r="C15" s="623"/>
      <c r="D15" s="623"/>
      <c r="E15" s="623"/>
      <c r="F15" s="624"/>
    </row>
    <row r="16" spans="1:6" ht="15.75" thickBot="1" x14ac:dyDescent="0.3">
      <c r="A16" s="439" t="s">
        <v>245</v>
      </c>
      <c r="B16" s="44" t="s">
        <v>189</v>
      </c>
      <c r="C16" s="45" t="s">
        <v>184</v>
      </c>
      <c r="D16" s="465">
        <v>3</v>
      </c>
      <c r="E16" s="46"/>
      <c r="F16" s="96">
        <f>D16*E16</f>
        <v>0</v>
      </c>
    </row>
    <row r="17" spans="1:6" x14ac:dyDescent="0.25">
      <c r="A17" s="187" t="s">
        <v>246</v>
      </c>
      <c r="B17" s="622" t="s">
        <v>190</v>
      </c>
      <c r="C17" s="623"/>
      <c r="D17" s="623"/>
      <c r="E17" s="623"/>
      <c r="F17" s="624"/>
    </row>
    <row r="18" spans="1:6" ht="15.75" thickBot="1" x14ac:dyDescent="0.3">
      <c r="A18" s="439" t="s">
        <v>247</v>
      </c>
      <c r="B18" s="135" t="s">
        <v>221</v>
      </c>
      <c r="C18" s="45" t="s">
        <v>171</v>
      </c>
      <c r="D18" s="465">
        <v>5</v>
      </c>
      <c r="E18" s="46"/>
      <c r="F18" s="96">
        <f>D18*E18</f>
        <v>0</v>
      </c>
    </row>
    <row r="19" spans="1:6" x14ac:dyDescent="0.25">
      <c r="A19" s="187" t="s">
        <v>248</v>
      </c>
      <c r="B19" s="622" t="s">
        <v>196</v>
      </c>
      <c r="C19" s="623"/>
      <c r="D19" s="623"/>
      <c r="E19" s="623"/>
      <c r="F19" s="624"/>
    </row>
    <row r="20" spans="1:6" x14ac:dyDescent="0.25">
      <c r="A20" s="439" t="s">
        <v>249</v>
      </c>
      <c r="B20" s="97" t="s">
        <v>170</v>
      </c>
      <c r="C20" s="45" t="s">
        <v>199</v>
      </c>
      <c r="D20" s="428">
        <v>2</v>
      </c>
      <c r="E20" s="46"/>
      <c r="F20" s="46">
        <f>D20*E20</f>
        <v>0</v>
      </c>
    </row>
    <row r="21" spans="1:6" ht="15.75" thickBot="1" x14ac:dyDescent="0.3">
      <c r="A21" s="439" t="s">
        <v>3094</v>
      </c>
      <c r="B21" s="97" t="s">
        <v>172</v>
      </c>
      <c r="C21" s="45" t="s">
        <v>199</v>
      </c>
      <c r="D21" s="465">
        <v>2</v>
      </c>
      <c r="E21" s="46"/>
      <c r="F21" s="96">
        <f>D21*E21</f>
        <v>0</v>
      </c>
    </row>
    <row r="22" spans="1:6" x14ac:dyDescent="0.25">
      <c r="A22" s="187" t="s">
        <v>250</v>
      </c>
      <c r="B22" s="622" t="s">
        <v>197</v>
      </c>
      <c r="C22" s="623"/>
      <c r="D22" s="623"/>
      <c r="E22" s="623"/>
      <c r="F22" s="624"/>
    </row>
    <row r="23" spans="1:6" x14ac:dyDescent="0.25">
      <c r="A23" s="439" t="s">
        <v>251</v>
      </c>
      <c r="B23" s="97" t="s">
        <v>176</v>
      </c>
      <c r="C23" s="45" t="s">
        <v>199</v>
      </c>
      <c r="D23" s="465">
        <v>2</v>
      </c>
      <c r="E23" s="46"/>
      <c r="F23" s="96">
        <f>D23*E23</f>
        <v>0</v>
      </c>
    </row>
    <row r="24" spans="1:6" x14ac:dyDescent="0.25">
      <c r="A24" s="439" t="s">
        <v>252</v>
      </c>
      <c r="B24" s="44" t="s">
        <v>177</v>
      </c>
      <c r="C24" s="45" t="s">
        <v>199</v>
      </c>
      <c r="D24" s="465">
        <v>2</v>
      </c>
      <c r="E24" s="46"/>
      <c r="F24" s="96">
        <f t="shared" ref="F24:F28" si="1">D24*E24</f>
        <v>0</v>
      </c>
    </row>
    <row r="25" spans="1:6" x14ac:dyDescent="0.25">
      <c r="A25" s="439" t="s">
        <v>3095</v>
      </c>
      <c r="B25" s="44" t="s">
        <v>178</v>
      </c>
      <c r="C25" s="45" t="s">
        <v>199</v>
      </c>
      <c r="D25" s="465">
        <v>2</v>
      </c>
      <c r="E25" s="46"/>
      <c r="F25" s="96">
        <f t="shared" si="1"/>
        <v>0</v>
      </c>
    </row>
    <row r="26" spans="1:6" x14ac:dyDescent="0.25">
      <c r="A26" s="439" t="s">
        <v>3096</v>
      </c>
      <c r="B26" s="44" t="s">
        <v>179</v>
      </c>
      <c r="C26" s="45" t="s">
        <v>199</v>
      </c>
      <c r="D26" s="465">
        <v>2</v>
      </c>
      <c r="E26" s="46"/>
      <c r="F26" s="96">
        <f t="shared" si="1"/>
        <v>0</v>
      </c>
    </row>
    <row r="27" spans="1:6" x14ac:dyDescent="0.25">
      <c r="A27" s="439" t="s">
        <v>3097</v>
      </c>
      <c r="B27" s="44" t="s">
        <v>180</v>
      </c>
      <c r="C27" s="45" t="s">
        <v>199</v>
      </c>
      <c r="D27" s="465">
        <v>2</v>
      </c>
      <c r="E27" s="46"/>
      <c r="F27" s="96">
        <f t="shared" si="1"/>
        <v>0</v>
      </c>
    </row>
    <row r="28" spans="1:6" ht="15.75" thickBot="1" x14ac:dyDescent="0.3">
      <c r="A28" s="439" t="s">
        <v>3098</v>
      </c>
      <c r="B28" s="97" t="s">
        <v>181</v>
      </c>
      <c r="C28" s="45" t="s">
        <v>199</v>
      </c>
      <c r="D28" s="465">
        <v>2</v>
      </c>
      <c r="E28" s="46"/>
      <c r="F28" s="96">
        <f t="shared" si="1"/>
        <v>0</v>
      </c>
    </row>
    <row r="29" spans="1:6" x14ac:dyDescent="0.25">
      <c r="A29" s="187" t="s">
        <v>253</v>
      </c>
      <c r="B29" s="622" t="s">
        <v>198</v>
      </c>
      <c r="C29" s="623"/>
      <c r="D29" s="623"/>
      <c r="E29" s="623"/>
      <c r="F29" s="624"/>
    </row>
    <row r="30" spans="1:6" x14ac:dyDescent="0.25">
      <c r="A30" s="439" t="s">
        <v>254</v>
      </c>
      <c r="B30" s="44" t="s">
        <v>183</v>
      </c>
      <c r="C30" s="45" t="s">
        <v>184</v>
      </c>
      <c r="D30" s="465">
        <v>2</v>
      </c>
      <c r="E30" s="46"/>
      <c r="F30" s="96">
        <f>D30*E30</f>
        <v>0</v>
      </c>
    </row>
    <row r="31" spans="1:6" ht="15.75" thickBot="1" x14ac:dyDescent="0.3">
      <c r="A31" s="439" t="s">
        <v>255</v>
      </c>
      <c r="B31" s="44" t="s">
        <v>186</v>
      </c>
      <c r="C31" s="45" t="s">
        <v>184</v>
      </c>
      <c r="D31" s="465">
        <v>2</v>
      </c>
      <c r="E31" s="46"/>
      <c r="F31" s="96">
        <f>D31*E31</f>
        <v>0</v>
      </c>
    </row>
    <row r="32" spans="1:6" x14ac:dyDescent="0.25">
      <c r="A32" s="187" t="s">
        <v>256</v>
      </c>
      <c r="B32" s="622" t="s">
        <v>187</v>
      </c>
      <c r="C32" s="623"/>
      <c r="D32" s="623"/>
      <c r="E32" s="623"/>
      <c r="F32" s="624"/>
    </row>
    <row r="33" spans="1:6" x14ac:dyDescent="0.25">
      <c r="A33" s="439" t="s">
        <v>257</v>
      </c>
      <c r="B33" s="44" t="s">
        <v>188</v>
      </c>
      <c r="C33" s="45" t="s">
        <v>184</v>
      </c>
      <c r="D33" s="465">
        <v>2</v>
      </c>
      <c r="E33" s="46"/>
      <c r="F33" s="96">
        <f>D33*E33</f>
        <v>0</v>
      </c>
    </row>
    <row r="34" spans="1:6" x14ac:dyDescent="0.25">
      <c r="A34" s="439" t="s">
        <v>258</v>
      </c>
      <c r="B34" s="44" t="s">
        <v>189</v>
      </c>
      <c r="C34" s="45" t="s">
        <v>184</v>
      </c>
      <c r="D34" s="465">
        <v>2</v>
      </c>
      <c r="E34" s="46"/>
      <c r="F34" s="96">
        <f>D34*E34</f>
        <v>0</v>
      </c>
    </row>
    <row r="35" spans="1:6" s="26" customFormat="1" ht="15.75" x14ac:dyDescent="0.25">
      <c r="A35" s="475" t="s">
        <v>47</v>
      </c>
      <c r="B35" s="625" t="s">
        <v>191</v>
      </c>
      <c r="C35" s="626"/>
      <c r="D35" s="626"/>
      <c r="E35" s="627"/>
      <c r="F35" s="476">
        <f>SUM(F34+F33+F31+F30+F28+F27+F26+F25+F24+F23+F21+F20+F18+F16+F14+F13+F12+F11+F10+F9+F7+F6)</f>
        <v>0</v>
      </c>
    </row>
  </sheetData>
  <protectedRanges>
    <protectedRange sqref="F35 A35:D35" name="Raspon1_5"/>
    <protectedRange sqref="F4:F5 F8 F15 F17 F19 F22 F29 F32 A4:D34" name="Raspon1_5_1"/>
    <protectedRange sqref="F6:F7 F23:F28 F16 F18 F20:F21 F30:F31 F33:F34 F9:F14" name="Raspon1_1_4_1"/>
    <protectedRange sqref="E4:E5 E8 E32 E15 E17 E19 E22 E29" name="Raspon1_5_1_1_1"/>
    <protectedRange sqref="E6:E7 E18 E33:E34 E30:E31 E9:E14 E23:E28 E16 E20:E21" name="Raspon1_1_4_1_1_1"/>
  </protectedRanges>
  <mergeCells count="11">
    <mergeCell ref="B32:F32"/>
    <mergeCell ref="B35:E35"/>
    <mergeCell ref="A1:F1"/>
    <mergeCell ref="B4:F4"/>
    <mergeCell ref="B5:F5"/>
    <mergeCell ref="B8:F8"/>
    <mergeCell ref="B15:F15"/>
    <mergeCell ref="B17:F17"/>
    <mergeCell ref="B19:F19"/>
    <mergeCell ref="B22:F22"/>
    <mergeCell ref="B29:F29"/>
  </mergeCell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BJ389"/>
  <sheetViews>
    <sheetView view="pageBreakPreview" topLeftCell="A292" zoomScale="70" zoomScaleNormal="90" zoomScaleSheetLayoutView="70" workbookViewId="0">
      <selection activeCell="F34" sqref="F34"/>
    </sheetView>
  </sheetViews>
  <sheetFormatPr defaultRowHeight="12.75" x14ac:dyDescent="0.2"/>
  <cols>
    <col min="1" max="1" width="8.7109375" style="182" customWidth="1"/>
    <col min="2" max="2" width="92.140625" style="11" customWidth="1"/>
    <col min="3" max="3" width="8.42578125" style="118" customWidth="1"/>
    <col min="4" max="4" width="14.7109375" style="509" customWidth="1"/>
    <col min="5" max="5" width="16.7109375" style="82" customWidth="1"/>
    <col min="6" max="6" width="17.85546875" style="81" customWidth="1"/>
    <col min="7" max="7" width="19.28515625" style="9" customWidth="1"/>
    <col min="8" max="8" width="17.28515625" style="9" customWidth="1"/>
    <col min="9" max="9" width="18.140625" style="9" customWidth="1"/>
    <col min="10" max="10" width="19.5703125" style="9" customWidth="1"/>
    <col min="11" max="255" width="9.140625" style="9"/>
    <col min="256" max="256" width="6.7109375" style="9" customWidth="1"/>
    <col min="257" max="257" width="41" style="9" customWidth="1"/>
    <col min="258" max="258" width="6.7109375" style="9" customWidth="1"/>
    <col min="259" max="259" width="10.5703125" style="9" customWidth="1"/>
    <col min="260" max="260" width="13" style="9" customWidth="1"/>
    <col min="261" max="261" width="13.7109375" style="9" customWidth="1"/>
    <col min="262" max="262" width="0" style="9" hidden="1" customWidth="1"/>
    <col min="263" max="511" width="9.140625" style="9"/>
    <col min="512" max="512" width="6.7109375" style="9" customWidth="1"/>
    <col min="513" max="513" width="41" style="9" customWidth="1"/>
    <col min="514" max="514" width="6.7109375" style="9" customWidth="1"/>
    <col min="515" max="515" width="10.5703125" style="9" customWidth="1"/>
    <col min="516" max="516" width="13" style="9" customWidth="1"/>
    <col min="517" max="517" width="13.7109375" style="9" customWidth="1"/>
    <col min="518" max="518" width="0" style="9" hidden="1" customWidth="1"/>
    <col min="519" max="767" width="9.140625" style="9"/>
    <col min="768" max="768" width="6.7109375" style="9" customWidth="1"/>
    <col min="769" max="769" width="41" style="9" customWidth="1"/>
    <col min="770" max="770" width="6.7109375" style="9" customWidth="1"/>
    <col min="771" max="771" width="10.5703125" style="9" customWidth="1"/>
    <col min="772" max="772" width="13" style="9" customWidth="1"/>
    <col min="773" max="773" width="13.7109375" style="9" customWidth="1"/>
    <col min="774" max="774" width="0" style="9" hidden="1" customWidth="1"/>
    <col min="775" max="1023" width="9.140625" style="9"/>
    <col min="1024" max="1024" width="6.7109375" style="9" customWidth="1"/>
    <col min="1025" max="1025" width="41" style="9" customWidth="1"/>
    <col min="1026" max="1026" width="6.7109375" style="9" customWidth="1"/>
    <col min="1027" max="1027" width="10.5703125" style="9" customWidth="1"/>
    <col min="1028" max="1028" width="13" style="9" customWidth="1"/>
    <col min="1029" max="1029" width="13.7109375" style="9" customWidth="1"/>
    <col min="1030" max="1030" width="0" style="9" hidden="1" customWidth="1"/>
    <col min="1031" max="1279" width="9.140625" style="9"/>
    <col min="1280" max="1280" width="6.7109375" style="9" customWidth="1"/>
    <col min="1281" max="1281" width="41" style="9" customWidth="1"/>
    <col min="1282" max="1282" width="6.7109375" style="9" customWidth="1"/>
    <col min="1283" max="1283" width="10.5703125" style="9" customWidth="1"/>
    <col min="1284" max="1284" width="13" style="9" customWidth="1"/>
    <col min="1285" max="1285" width="13.7109375" style="9" customWidth="1"/>
    <col min="1286" max="1286" width="0" style="9" hidden="1" customWidth="1"/>
    <col min="1287" max="1535" width="9.140625" style="9"/>
    <col min="1536" max="1536" width="6.7109375" style="9" customWidth="1"/>
    <col min="1537" max="1537" width="41" style="9" customWidth="1"/>
    <col min="1538" max="1538" width="6.7109375" style="9" customWidth="1"/>
    <col min="1539" max="1539" width="10.5703125" style="9" customWidth="1"/>
    <col min="1540" max="1540" width="13" style="9" customWidth="1"/>
    <col min="1541" max="1541" width="13.7109375" style="9" customWidth="1"/>
    <col min="1542" max="1542" width="0" style="9" hidden="1" customWidth="1"/>
    <col min="1543" max="1791" width="9.140625" style="9"/>
    <col min="1792" max="1792" width="6.7109375" style="9" customWidth="1"/>
    <col min="1793" max="1793" width="41" style="9" customWidth="1"/>
    <col min="1794" max="1794" width="6.7109375" style="9" customWidth="1"/>
    <col min="1795" max="1795" width="10.5703125" style="9" customWidth="1"/>
    <col min="1796" max="1796" width="13" style="9" customWidth="1"/>
    <col min="1797" max="1797" width="13.7109375" style="9" customWidth="1"/>
    <col min="1798" max="1798" width="0" style="9" hidden="1" customWidth="1"/>
    <col min="1799" max="2047" width="9.140625" style="9"/>
    <col min="2048" max="2048" width="6.7109375" style="9" customWidth="1"/>
    <col min="2049" max="2049" width="41" style="9" customWidth="1"/>
    <col min="2050" max="2050" width="6.7109375" style="9" customWidth="1"/>
    <col min="2051" max="2051" width="10.5703125" style="9" customWidth="1"/>
    <col min="2052" max="2052" width="13" style="9" customWidth="1"/>
    <col min="2053" max="2053" width="13.7109375" style="9" customWidth="1"/>
    <col min="2054" max="2054" width="0" style="9" hidden="1" customWidth="1"/>
    <col min="2055" max="2303" width="9.140625" style="9"/>
    <col min="2304" max="2304" width="6.7109375" style="9" customWidth="1"/>
    <col min="2305" max="2305" width="41" style="9" customWidth="1"/>
    <col min="2306" max="2306" width="6.7109375" style="9" customWidth="1"/>
    <col min="2307" max="2307" width="10.5703125" style="9" customWidth="1"/>
    <col min="2308" max="2308" width="13" style="9" customWidth="1"/>
    <col min="2309" max="2309" width="13.7109375" style="9" customWidth="1"/>
    <col min="2310" max="2310" width="0" style="9" hidden="1" customWidth="1"/>
    <col min="2311" max="2559" width="9.140625" style="9"/>
    <col min="2560" max="2560" width="6.7109375" style="9" customWidth="1"/>
    <col min="2561" max="2561" width="41" style="9" customWidth="1"/>
    <col min="2562" max="2562" width="6.7109375" style="9" customWidth="1"/>
    <col min="2563" max="2563" width="10.5703125" style="9" customWidth="1"/>
    <col min="2564" max="2564" width="13" style="9" customWidth="1"/>
    <col min="2565" max="2565" width="13.7109375" style="9" customWidth="1"/>
    <col min="2566" max="2566" width="0" style="9" hidden="1" customWidth="1"/>
    <col min="2567" max="2815" width="9.140625" style="9"/>
    <col min="2816" max="2816" width="6.7109375" style="9" customWidth="1"/>
    <col min="2817" max="2817" width="41" style="9" customWidth="1"/>
    <col min="2818" max="2818" width="6.7109375" style="9" customWidth="1"/>
    <col min="2819" max="2819" width="10.5703125" style="9" customWidth="1"/>
    <col min="2820" max="2820" width="13" style="9" customWidth="1"/>
    <col min="2821" max="2821" width="13.7109375" style="9" customWidth="1"/>
    <col min="2822" max="2822" width="0" style="9" hidden="1" customWidth="1"/>
    <col min="2823" max="3071" width="9.140625" style="9"/>
    <col min="3072" max="3072" width="6.7109375" style="9" customWidth="1"/>
    <col min="3073" max="3073" width="41" style="9" customWidth="1"/>
    <col min="3074" max="3074" width="6.7109375" style="9" customWidth="1"/>
    <col min="3075" max="3075" width="10.5703125" style="9" customWidth="1"/>
    <col min="3076" max="3076" width="13" style="9" customWidth="1"/>
    <col min="3077" max="3077" width="13.7109375" style="9" customWidth="1"/>
    <col min="3078" max="3078" width="0" style="9" hidden="1" customWidth="1"/>
    <col min="3079" max="3327" width="9.140625" style="9"/>
    <col min="3328" max="3328" width="6.7109375" style="9" customWidth="1"/>
    <col min="3329" max="3329" width="41" style="9" customWidth="1"/>
    <col min="3330" max="3330" width="6.7109375" style="9" customWidth="1"/>
    <col min="3331" max="3331" width="10.5703125" style="9" customWidth="1"/>
    <col min="3332" max="3332" width="13" style="9" customWidth="1"/>
    <col min="3333" max="3333" width="13.7109375" style="9" customWidth="1"/>
    <col min="3334" max="3334" width="0" style="9" hidden="1" customWidth="1"/>
    <col min="3335" max="3583" width="9.140625" style="9"/>
    <col min="3584" max="3584" width="6.7109375" style="9" customWidth="1"/>
    <col min="3585" max="3585" width="41" style="9" customWidth="1"/>
    <col min="3586" max="3586" width="6.7109375" style="9" customWidth="1"/>
    <col min="3587" max="3587" width="10.5703125" style="9" customWidth="1"/>
    <col min="3588" max="3588" width="13" style="9" customWidth="1"/>
    <col min="3589" max="3589" width="13.7109375" style="9" customWidth="1"/>
    <col min="3590" max="3590" width="0" style="9" hidden="1" customWidth="1"/>
    <col min="3591" max="3839" width="9.140625" style="9"/>
    <col min="3840" max="3840" width="6.7109375" style="9" customWidth="1"/>
    <col min="3841" max="3841" width="41" style="9" customWidth="1"/>
    <col min="3842" max="3842" width="6.7109375" style="9" customWidth="1"/>
    <col min="3843" max="3843" width="10.5703125" style="9" customWidth="1"/>
    <col min="3844" max="3844" width="13" style="9" customWidth="1"/>
    <col min="3845" max="3845" width="13.7109375" style="9" customWidth="1"/>
    <col min="3846" max="3846" width="0" style="9" hidden="1" customWidth="1"/>
    <col min="3847" max="4095" width="9.140625" style="9"/>
    <col min="4096" max="4096" width="6.7109375" style="9" customWidth="1"/>
    <col min="4097" max="4097" width="41" style="9" customWidth="1"/>
    <col min="4098" max="4098" width="6.7109375" style="9" customWidth="1"/>
    <col min="4099" max="4099" width="10.5703125" style="9" customWidth="1"/>
    <col min="4100" max="4100" width="13" style="9" customWidth="1"/>
    <col min="4101" max="4101" width="13.7109375" style="9" customWidth="1"/>
    <col min="4102" max="4102" width="0" style="9" hidden="1" customWidth="1"/>
    <col min="4103" max="4351" width="9.140625" style="9"/>
    <col min="4352" max="4352" width="6.7109375" style="9" customWidth="1"/>
    <col min="4353" max="4353" width="41" style="9" customWidth="1"/>
    <col min="4354" max="4354" width="6.7109375" style="9" customWidth="1"/>
    <col min="4355" max="4355" width="10.5703125" style="9" customWidth="1"/>
    <col min="4356" max="4356" width="13" style="9" customWidth="1"/>
    <col min="4357" max="4357" width="13.7109375" style="9" customWidth="1"/>
    <col min="4358" max="4358" width="0" style="9" hidden="1" customWidth="1"/>
    <col min="4359" max="4607" width="9.140625" style="9"/>
    <col min="4608" max="4608" width="6.7109375" style="9" customWidth="1"/>
    <col min="4609" max="4609" width="41" style="9" customWidth="1"/>
    <col min="4610" max="4610" width="6.7109375" style="9" customWidth="1"/>
    <col min="4611" max="4611" width="10.5703125" style="9" customWidth="1"/>
    <col min="4612" max="4612" width="13" style="9" customWidth="1"/>
    <col min="4613" max="4613" width="13.7109375" style="9" customWidth="1"/>
    <col min="4614" max="4614" width="0" style="9" hidden="1" customWidth="1"/>
    <col min="4615" max="4863" width="9.140625" style="9"/>
    <col min="4864" max="4864" width="6.7109375" style="9" customWidth="1"/>
    <col min="4865" max="4865" width="41" style="9" customWidth="1"/>
    <col min="4866" max="4866" width="6.7109375" style="9" customWidth="1"/>
    <col min="4867" max="4867" width="10.5703125" style="9" customWidth="1"/>
    <col min="4868" max="4868" width="13" style="9" customWidth="1"/>
    <col min="4869" max="4869" width="13.7109375" style="9" customWidth="1"/>
    <col min="4870" max="4870" width="0" style="9" hidden="1" customWidth="1"/>
    <col min="4871" max="5119" width="9.140625" style="9"/>
    <col min="5120" max="5120" width="6.7109375" style="9" customWidth="1"/>
    <col min="5121" max="5121" width="41" style="9" customWidth="1"/>
    <col min="5122" max="5122" width="6.7109375" style="9" customWidth="1"/>
    <col min="5123" max="5123" width="10.5703125" style="9" customWidth="1"/>
    <col min="5124" max="5124" width="13" style="9" customWidth="1"/>
    <col min="5125" max="5125" width="13.7109375" style="9" customWidth="1"/>
    <col min="5126" max="5126" width="0" style="9" hidden="1" customWidth="1"/>
    <col min="5127" max="5375" width="9.140625" style="9"/>
    <col min="5376" max="5376" width="6.7109375" style="9" customWidth="1"/>
    <col min="5377" max="5377" width="41" style="9" customWidth="1"/>
    <col min="5378" max="5378" width="6.7109375" style="9" customWidth="1"/>
    <col min="5379" max="5379" width="10.5703125" style="9" customWidth="1"/>
    <col min="5380" max="5380" width="13" style="9" customWidth="1"/>
    <col min="5381" max="5381" width="13.7109375" style="9" customWidth="1"/>
    <col min="5382" max="5382" width="0" style="9" hidden="1" customWidth="1"/>
    <col min="5383" max="5631" width="9.140625" style="9"/>
    <col min="5632" max="5632" width="6.7109375" style="9" customWidth="1"/>
    <col min="5633" max="5633" width="41" style="9" customWidth="1"/>
    <col min="5634" max="5634" width="6.7109375" style="9" customWidth="1"/>
    <col min="5635" max="5635" width="10.5703125" style="9" customWidth="1"/>
    <col min="5636" max="5636" width="13" style="9" customWidth="1"/>
    <col min="5637" max="5637" width="13.7109375" style="9" customWidth="1"/>
    <col min="5638" max="5638" width="0" style="9" hidden="1" customWidth="1"/>
    <col min="5639" max="5887" width="9.140625" style="9"/>
    <col min="5888" max="5888" width="6.7109375" style="9" customWidth="1"/>
    <col min="5889" max="5889" width="41" style="9" customWidth="1"/>
    <col min="5890" max="5890" width="6.7109375" style="9" customWidth="1"/>
    <col min="5891" max="5891" width="10.5703125" style="9" customWidth="1"/>
    <col min="5892" max="5892" width="13" style="9" customWidth="1"/>
    <col min="5893" max="5893" width="13.7109375" style="9" customWidth="1"/>
    <col min="5894" max="5894" width="0" style="9" hidden="1" customWidth="1"/>
    <col min="5895" max="6143" width="9.140625" style="9"/>
    <col min="6144" max="6144" width="6.7109375" style="9" customWidth="1"/>
    <col min="6145" max="6145" width="41" style="9" customWidth="1"/>
    <col min="6146" max="6146" width="6.7109375" style="9" customWidth="1"/>
    <col min="6147" max="6147" width="10.5703125" style="9" customWidth="1"/>
    <col min="6148" max="6148" width="13" style="9" customWidth="1"/>
    <col min="6149" max="6149" width="13.7109375" style="9" customWidth="1"/>
    <col min="6150" max="6150" width="0" style="9" hidden="1" customWidth="1"/>
    <col min="6151" max="6399" width="9.140625" style="9"/>
    <col min="6400" max="6400" width="6.7109375" style="9" customWidth="1"/>
    <col min="6401" max="6401" width="41" style="9" customWidth="1"/>
    <col min="6402" max="6402" width="6.7109375" style="9" customWidth="1"/>
    <col min="6403" max="6403" width="10.5703125" style="9" customWidth="1"/>
    <col min="6404" max="6404" width="13" style="9" customWidth="1"/>
    <col min="6405" max="6405" width="13.7109375" style="9" customWidth="1"/>
    <col min="6406" max="6406" width="0" style="9" hidden="1" customWidth="1"/>
    <col min="6407" max="6655" width="9.140625" style="9"/>
    <col min="6656" max="6656" width="6.7109375" style="9" customWidth="1"/>
    <col min="6657" max="6657" width="41" style="9" customWidth="1"/>
    <col min="6658" max="6658" width="6.7109375" style="9" customWidth="1"/>
    <col min="6659" max="6659" width="10.5703125" style="9" customWidth="1"/>
    <col min="6660" max="6660" width="13" style="9" customWidth="1"/>
    <col min="6661" max="6661" width="13.7109375" style="9" customWidth="1"/>
    <col min="6662" max="6662" width="0" style="9" hidden="1" customWidth="1"/>
    <col min="6663" max="6911" width="9.140625" style="9"/>
    <col min="6912" max="6912" width="6.7109375" style="9" customWidth="1"/>
    <col min="6913" max="6913" width="41" style="9" customWidth="1"/>
    <col min="6914" max="6914" width="6.7109375" style="9" customWidth="1"/>
    <col min="6915" max="6915" width="10.5703125" style="9" customWidth="1"/>
    <col min="6916" max="6916" width="13" style="9" customWidth="1"/>
    <col min="6917" max="6917" width="13.7109375" style="9" customWidth="1"/>
    <col min="6918" max="6918" width="0" style="9" hidden="1" customWidth="1"/>
    <col min="6919" max="7167" width="9.140625" style="9"/>
    <col min="7168" max="7168" width="6.7109375" style="9" customWidth="1"/>
    <col min="7169" max="7169" width="41" style="9" customWidth="1"/>
    <col min="7170" max="7170" width="6.7109375" style="9" customWidth="1"/>
    <col min="7171" max="7171" width="10.5703125" style="9" customWidth="1"/>
    <col min="7172" max="7172" width="13" style="9" customWidth="1"/>
    <col min="7173" max="7173" width="13.7109375" style="9" customWidth="1"/>
    <col min="7174" max="7174" width="0" style="9" hidden="1" customWidth="1"/>
    <col min="7175" max="7423" width="9.140625" style="9"/>
    <col min="7424" max="7424" width="6.7109375" style="9" customWidth="1"/>
    <col min="7425" max="7425" width="41" style="9" customWidth="1"/>
    <col min="7426" max="7426" width="6.7109375" style="9" customWidth="1"/>
    <col min="7427" max="7427" width="10.5703125" style="9" customWidth="1"/>
    <col min="7428" max="7428" width="13" style="9" customWidth="1"/>
    <col min="7429" max="7429" width="13.7109375" style="9" customWidth="1"/>
    <col min="7430" max="7430" width="0" style="9" hidden="1" customWidth="1"/>
    <col min="7431" max="7679" width="9.140625" style="9"/>
    <col min="7680" max="7680" width="6.7109375" style="9" customWidth="1"/>
    <col min="7681" max="7681" width="41" style="9" customWidth="1"/>
    <col min="7682" max="7682" width="6.7109375" style="9" customWidth="1"/>
    <col min="7683" max="7683" width="10.5703125" style="9" customWidth="1"/>
    <col min="7684" max="7684" width="13" style="9" customWidth="1"/>
    <col min="7685" max="7685" width="13.7109375" style="9" customWidth="1"/>
    <col min="7686" max="7686" width="0" style="9" hidden="1" customWidth="1"/>
    <col min="7687" max="7935" width="9.140625" style="9"/>
    <col min="7936" max="7936" width="6.7109375" style="9" customWidth="1"/>
    <col min="7937" max="7937" width="41" style="9" customWidth="1"/>
    <col min="7938" max="7938" width="6.7109375" style="9" customWidth="1"/>
    <col min="7939" max="7939" width="10.5703125" style="9" customWidth="1"/>
    <col min="7940" max="7940" width="13" style="9" customWidth="1"/>
    <col min="7941" max="7941" width="13.7109375" style="9" customWidth="1"/>
    <col min="7942" max="7942" width="0" style="9" hidden="1" customWidth="1"/>
    <col min="7943" max="8191" width="9.140625" style="9"/>
    <col min="8192" max="8192" width="6.7109375" style="9" customWidth="1"/>
    <col min="8193" max="8193" width="41" style="9" customWidth="1"/>
    <col min="8194" max="8194" width="6.7109375" style="9" customWidth="1"/>
    <col min="8195" max="8195" width="10.5703125" style="9" customWidth="1"/>
    <col min="8196" max="8196" width="13" style="9" customWidth="1"/>
    <col min="8197" max="8197" width="13.7109375" style="9" customWidth="1"/>
    <col min="8198" max="8198" width="0" style="9" hidden="1" customWidth="1"/>
    <col min="8199" max="8447" width="9.140625" style="9"/>
    <col min="8448" max="8448" width="6.7109375" style="9" customWidth="1"/>
    <col min="8449" max="8449" width="41" style="9" customWidth="1"/>
    <col min="8450" max="8450" width="6.7109375" style="9" customWidth="1"/>
    <col min="8451" max="8451" width="10.5703125" style="9" customWidth="1"/>
    <col min="8452" max="8452" width="13" style="9" customWidth="1"/>
    <col min="8453" max="8453" width="13.7109375" style="9" customWidth="1"/>
    <col min="8454" max="8454" width="0" style="9" hidden="1" customWidth="1"/>
    <col min="8455" max="8703" width="9.140625" style="9"/>
    <col min="8704" max="8704" width="6.7109375" style="9" customWidth="1"/>
    <col min="8705" max="8705" width="41" style="9" customWidth="1"/>
    <col min="8706" max="8706" width="6.7109375" style="9" customWidth="1"/>
    <col min="8707" max="8707" width="10.5703125" style="9" customWidth="1"/>
    <col min="8708" max="8708" width="13" style="9" customWidth="1"/>
    <col min="8709" max="8709" width="13.7109375" style="9" customWidth="1"/>
    <col min="8710" max="8710" width="0" style="9" hidden="1" customWidth="1"/>
    <col min="8711" max="8959" width="9.140625" style="9"/>
    <col min="8960" max="8960" width="6.7109375" style="9" customWidth="1"/>
    <col min="8961" max="8961" width="41" style="9" customWidth="1"/>
    <col min="8962" max="8962" width="6.7109375" style="9" customWidth="1"/>
    <col min="8963" max="8963" width="10.5703125" style="9" customWidth="1"/>
    <col min="8964" max="8964" width="13" style="9" customWidth="1"/>
    <col min="8965" max="8965" width="13.7109375" style="9" customWidth="1"/>
    <col min="8966" max="8966" width="0" style="9" hidden="1" customWidth="1"/>
    <col min="8967" max="9215" width="9.140625" style="9"/>
    <col min="9216" max="9216" width="6.7109375" style="9" customWidth="1"/>
    <col min="9217" max="9217" width="41" style="9" customWidth="1"/>
    <col min="9218" max="9218" width="6.7109375" style="9" customWidth="1"/>
    <col min="9219" max="9219" width="10.5703125" style="9" customWidth="1"/>
    <col min="9220" max="9220" width="13" style="9" customWidth="1"/>
    <col min="9221" max="9221" width="13.7109375" style="9" customWidth="1"/>
    <col min="9222" max="9222" width="0" style="9" hidden="1" customWidth="1"/>
    <col min="9223" max="9471" width="9.140625" style="9"/>
    <col min="9472" max="9472" width="6.7109375" style="9" customWidth="1"/>
    <col min="9473" max="9473" width="41" style="9" customWidth="1"/>
    <col min="9474" max="9474" width="6.7109375" style="9" customWidth="1"/>
    <col min="9475" max="9475" width="10.5703125" style="9" customWidth="1"/>
    <col min="9476" max="9476" width="13" style="9" customWidth="1"/>
    <col min="9477" max="9477" width="13.7109375" style="9" customWidth="1"/>
    <col min="9478" max="9478" width="0" style="9" hidden="1" customWidth="1"/>
    <col min="9479" max="9727" width="9.140625" style="9"/>
    <col min="9728" max="9728" width="6.7109375" style="9" customWidth="1"/>
    <col min="9729" max="9729" width="41" style="9" customWidth="1"/>
    <col min="9730" max="9730" width="6.7109375" style="9" customWidth="1"/>
    <col min="9731" max="9731" width="10.5703125" style="9" customWidth="1"/>
    <col min="9732" max="9732" width="13" style="9" customWidth="1"/>
    <col min="9733" max="9733" width="13.7109375" style="9" customWidth="1"/>
    <col min="9734" max="9734" width="0" style="9" hidden="1" customWidth="1"/>
    <col min="9735" max="9983" width="9.140625" style="9"/>
    <col min="9984" max="9984" width="6.7109375" style="9" customWidth="1"/>
    <col min="9985" max="9985" width="41" style="9" customWidth="1"/>
    <col min="9986" max="9986" width="6.7109375" style="9" customWidth="1"/>
    <col min="9987" max="9987" width="10.5703125" style="9" customWidth="1"/>
    <col min="9988" max="9988" width="13" style="9" customWidth="1"/>
    <col min="9989" max="9989" width="13.7109375" style="9" customWidth="1"/>
    <col min="9990" max="9990" width="0" style="9" hidden="1" customWidth="1"/>
    <col min="9991" max="10239" width="9.140625" style="9"/>
    <col min="10240" max="10240" width="6.7109375" style="9" customWidth="1"/>
    <col min="10241" max="10241" width="41" style="9" customWidth="1"/>
    <col min="10242" max="10242" width="6.7109375" style="9" customWidth="1"/>
    <col min="10243" max="10243" width="10.5703125" style="9" customWidth="1"/>
    <col min="10244" max="10244" width="13" style="9" customWidth="1"/>
    <col min="10245" max="10245" width="13.7109375" style="9" customWidth="1"/>
    <col min="10246" max="10246" width="0" style="9" hidden="1" customWidth="1"/>
    <col min="10247" max="10495" width="9.140625" style="9"/>
    <col min="10496" max="10496" width="6.7109375" style="9" customWidth="1"/>
    <col min="10497" max="10497" width="41" style="9" customWidth="1"/>
    <col min="10498" max="10498" width="6.7109375" style="9" customWidth="1"/>
    <col min="10499" max="10499" width="10.5703125" style="9" customWidth="1"/>
    <col min="10500" max="10500" width="13" style="9" customWidth="1"/>
    <col min="10501" max="10501" width="13.7109375" style="9" customWidth="1"/>
    <col min="10502" max="10502" width="0" style="9" hidden="1" customWidth="1"/>
    <col min="10503" max="10751" width="9.140625" style="9"/>
    <col min="10752" max="10752" width="6.7109375" style="9" customWidth="1"/>
    <col min="10753" max="10753" width="41" style="9" customWidth="1"/>
    <col min="10754" max="10754" width="6.7109375" style="9" customWidth="1"/>
    <col min="10755" max="10755" width="10.5703125" style="9" customWidth="1"/>
    <col min="10756" max="10756" width="13" style="9" customWidth="1"/>
    <col min="10757" max="10757" width="13.7109375" style="9" customWidth="1"/>
    <col min="10758" max="10758" width="0" style="9" hidden="1" customWidth="1"/>
    <col min="10759" max="11007" width="9.140625" style="9"/>
    <col min="11008" max="11008" width="6.7109375" style="9" customWidth="1"/>
    <col min="11009" max="11009" width="41" style="9" customWidth="1"/>
    <col min="11010" max="11010" width="6.7109375" style="9" customWidth="1"/>
    <col min="11011" max="11011" width="10.5703125" style="9" customWidth="1"/>
    <col min="11012" max="11012" width="13" style="9" customWidth="1"/>
    <col min="11013" max="11013" width="13.7109375" style="9" customWidth="1"/>
    <col min="11014" max="11014" width="0" style="9" hidden="1" customWidth="1"/>
    <col min="11015" max="11263" width="9.140625" style="9"/>
    <col min="11264" max="11264" width="6.7109375" style="9" customWidth="1"/>
    <col min="11265" max="11265" width="41" style="9" customWidth="1"/>
    <col min="11266" max="11266" width="6.7109375" style="9" customWidth="1"/>
    <col min="11267" max="11267" width="10.5703125" style="9" customWidth="1"/>
    <col min="11268" max="11268" width="13" style="9" customWidth="1"/>
    <col min="11269" max="11269" width="13.7109375" style="9" customWidth="1"/>
    <col min="11270" max="11270" width="0" style="9" hidden="1" customWidth="1"/>
    <col min="11271" max="11519" width="9.140625" style="9"/>
    <col min="11520" max="11520" width="6.7109375" style="9" customWidth="1"/>
    <col min="11521" max="11521" width="41" style="9" customWidth="1"/>
    <col min="11522" max="11522" width="6.7109375" style="9" customWidth="1"/>
    <col min="11523" max="11523" width="10.5703125" style="9" customWidth="1"/>
    <col min="11524" max="11524" width="13" style="9" customWidth="1"/>
    <col min="11525" max="11525" width="13.7109375" style="9" customWidth="1"/>
    <col min="11526" max="11526" width="0" style="9" hidden="1" customWidth="1"/>
    <col min="11527" max="11775" width="9.140625" style="9"/>
    <col min="11776" max="11776" width="6.7109375" style="9" customWidth="1"/>
    <col min="11777" max="11777" width="41" style="9" customWidth="1"/>
    <col min="11778" max="11778" width="6.7109375" style="9" customWidth="1"/>
    <col min="11779" max="11779" width="10.5703125" style="9" customWidth="1"/>
    <col min="11780" max="11780" width="13" style="9" customWidth="1"/>
    <col min="11781" max="11781" width="13.7109375" style="9" customWidth="1"/>
    <col min="11782" max="11782" width="0" style="9" hidden="1" customWidth="1"/>
    <col min="11783" max="12031" width="9.140625" style="9"/>
    <col min="12032" max="12032" width="6.7109375" style="9" customWidth="1"/>
    <col min="12033" max="12033" width="41" style="9" customWidth="1"/>
    <col min="12034" max="12034" width="6.7109375" style="9" customWidth="1"/>
    <col min="12035" max="12035" width="10.5703125" style="9" customWidth="1"/>
    <col min="12036" max="12036" width="13" style="9" customWidth="1"/>
    <col min="12037" max="12037" width="13.7109375" style="9" customWidth="1"/>
    <col min="12038" max="12038" width="0" style="9" hidden="1" customWidth="1"/>
    <col min="12039" max="12287" width="9.140625" style="9"/>
    <col min="12288" max="12288" width="6.7109375" style="9" customWidth="1"/>
    <col min="12289" max="12289" width="41" style="9" customWidth="1"/>
    <col min="12290" max="12290" width="6.7109375" style="9" customWidth="1"/>
    <col min="12291" max="12291" width="10.5703125" style="9" customWidth="1"/>
    <col min="12292" max="12292" width="13" style="9" customWidth="1"/>
    <col min="12293" max="12293" width="13.7109375" style="9" customWidth="1"/>
    <col min="12294" max="12294" width="0" style="9" hidden="1" customWidth="1"/>
    <col min="12295" max="12543" width="9.140625" style="9"/>
    <col min="12544" max="12544" width="6.7109375" style="9" customWidth="1"/>
    <col min="12545" max="12545" width="41" style="9" customWidth="1"/>
    <col min="12546" max="12546" width="6.7109375" style="9" customWidth="1"/>
    <col min="12547" max="12547" width="10.5703125" style="9" customWidth="1"/>
    <col min="12548" max="12548" width="13" style="9" customWidth="1"/>
    <col min="12549" max="12549" width="13.7109375" style="9" customWidth="1"/>
    <col min="12550" max="12550" width="0" style="9" hidden="1" customWidth="1"/>
    <col min="12551" max="12799" width="9.140625" style="9"/>
    <col min="12800" max="12800" width="6.7109375" style="9" customWidth="1"/>
    <col min="12801" max="12801" width="41" style="9" customWidth="1"/>
    <col min="12802" max="12802" width="6.7109375" style="9" customWidth="1"/>
    <col min="12803" max="12803" width="10.5703125" style="9" customWidth="1"/>
    <col min="12804" max="12804" width="13" style="9" customWidth="1"/>
    <col min="12805" max="12805" width="13.7109375" style="9" customWidth="1"/>
    <col min="12806" max="12806" width="0" style="9" hidden="1" customWidth="1"/>
    <col min="12807" max="13055" width="9.140625" style="9"/>
    <col min="13056" max="13056" width="6.7109375" style="9" customWidth="1"/>
    <col min="13057" max="13057" width="41" style="9" customWidth="1"/>
    <col min="13058" max="13058" width="6.7109375" style="9" customWidth="1"/>
    <col min="13059" max="13059" width="10.5703125" style="9" customWidth="1"/>
    <col min="13060" max="13060" width="13" style="9" customWidth="1"/>
    <col min="13061" max="13061" width="13.7109375" style="9" customWidth="1"/>
    <col min="13062" max="13062" width="0" style="9" hidden="1" customWidth="1"/>
    <col min="13063" max="13311" width="9.140625" style="9"/>
    <col min="13312" max="13312" width="6.7109375" style="9" customWidth="1"/>
    <col min="13313" max="13313" width="41" style="9" customWidth="1"/>
    <col min="13314" max="13314" width="6.7109375" style="9" customWidth="1"/>
    <col min="13315" max="13315" width="10.5703125" style="9" customWidth="1"/>
    <col min="13316" max="13316" width="13" style="9" customWidth="1"/>
    <col min="13317" max="13317" width="13.7109375" style="9" customWidth="1"/>
    <col min="13318" max="13318" width="0" style="9" hidden="1" customWidth="1"/>
    <col min="13319" max="13567" width="9.140625" style="9"/>
    <col min="13568" max="13568" width="6.7109375" style="9" customWidth="1"/>
    <col min="13569" max="13569" width="41" style="9" customWidth="1"/>
    <col min="13570" max="13570" width="6.7109375" style="9" customWidth="1"/>
    <col min="13571" max="13571" width="10.5703125" style="9" customWidth="1"/>
    <col min="13572" max="13572" width="13" style="9" customWidth="1"/>
    <col min="13573" max="13573" width="13.7109375" style="9" customWidth="1"/>
    <col min="13574" max="13574" width="0" style="9" hidden="1" customWidth="1"/>
    <col min="13575" max="13823" width="9.140625" style="9"/>
    <col min="13824" max="13824" width="6.7109375" style="9" customWidth="1"/>
    <col min="13825" max="13825" width="41" style="9" customWidth="1"/>
    <col min="13826" max="13826" width="6.7109375" style="9" customWidth="1"/>
    <col min="13827" max="13827" width="10.5703125" style="9" customWidth="1"/>
    <col min="13828" max="13828" width="13" style="9" customWidth="1"/>
    <col min="13829" max="13829" width="13.7109375" style="9" customWidth="1"/>
    <col min="13830" max="13830" width="0" style="9" hidden="1" customWidth="1"/>
    <col min="13831" max="14079" width="9.140625" style="9"/>
    <col min="14080" max="14080" width="6.7109375" style="9" customWidth="1"/>
    <col min="14081" max="14081" width="41" style="9" customWidth="1"/>
    <col min="14082" max="14082" width="6.7109375" style="9" customWidth="1"/>
    <col min="14083" max="14083" width="10.5703125" style="9" customWidth="1"/>
    <col min="14084" max="14084" width="13" style="9" customWidth="1"/>
    <col min="14085" max="14085" width="13.7109375" style="9" customWidth="1"/>
    <col min="14086" max="14086" width="0" style="9" hidden="1" customWidth="1"/>
    <col min="14087" max="14335" width="9.140625" style="9"/>
    <col min="14336" max="14336" width="6.7109375" style="9" customWidth="1"/>
    <col min="14337" max="14337" width="41" style="9" customWidth="1"/>
    <col min="14338" max="14338" width="6.7109375" style="9" customWidth="1"/>
    <col min="14339" max="14339" width="10.5703125" style="9" customWidth="1"/>
    <col min="14340" max="14340" width="13" style="9" customWidth="1"/>
    <col min="14341" max="14341" width="13.7109375" style="9" customWidth="1"/>
    <col min="14342" max="14342" width="0" style="9" hidden="1" customWidth="1"/>
    <col min="14343" max="14591" width="9.140625" style="9"/>
    <col min="14592" max="14592" width="6.7109375" style="9" customWidth="1"/>
    <col min="14593" max="14593" width="41" style="9" customWidth="1"/>
    <col min="14594" max="14594" width="6.7109375" style="9" customWidth="1"/>
    <col min="14595" max="14595" width="10.5703125" style="9" customWidth="1"/>
    <col min="14596" max="14596" width="13" style="9" customWidth="1"/>
    <col min="14597" max="14597" width="13.7109375" style="9" customWidth="1"/>
    <col min="14598" max="14598" width="0" style="9" hidden="1" customWidth="1"/>
    <col min="14599" max="14847" width="9.140625" style="9"/>
    <col min="14848" max="14848" width="6.7109375" style="9" customWidth="1"/>
    <col min="14849" max="14849" width="41" style="9" customWidth="1"/>
    <col min="14850" max="14850" width="6.7109375" style="9" customWidth="1"/>
    <col min="14851" max="14851" width="10.5703125" style="9" customWidth="1"/>
    <col min="14852" max="14852" width="13" style="9" customWidth="1"/>
    <col min="14853" max="14853" width="13.7109375" style="9" customWidth="1"/>
    <col min="14854" max="14854" width="0" style="9" hidden="1" customWidth="1"/>
    <col min="14855" max="15103" width="9.140625" style="9"/>
    <col min="15104" max="15104" width="6.7109375" style="9" customWidth="1"/>
    <col min="15105" max="15105" width="41" style="9" customWidth="1"/>
    <col min="15106" max="15106" width="6.7109375" style="9" customWidth="1"/>
    <col min="15107" max="15107" width="10.5703125" style="9" customWidth="1"/>
    <col min="15108" max="15108" width="13" style="9" customWidth="1"/>
    <col min="15109" max="15109" width="13.7109375" style="9" customWidth="1"/>
    <col min="15110" max="15110" width="0" style="9" hidden="1" customWidth="1"/>
    <col min="15111" max="15359" width="9.140625" style="9"/>
    <col min="15360" max="15360" width="6.7109375" style="9" customWidth="1"/>
    <col min="15361" max="15361" width="41" style="9" customWidth="1"/>
    <col min="15362" max="15362" width="6.7109375" style="9" customWidth="1"/>
    <col min="15363" max="15363" width="10.5703125" style="9" customWidth="1"/>
    <col min="15364" max="15364" width="13" style="9" customWidth="1"/>
    <col min="15365" max="15365" width="13.7109375" style="9" customWidth="1"/>
    <col min="15366" max="15366" width="0" style="9" hidden="1" customWidth="1"/>
    <col min="15367" max="15615" width="9.140625" style="9"/>
    <col min="15616" max="15616" width="6.7109375" style="9" customWidth="1"/>
    <col min="15617" max="15617" width="41" style="9" customWidth="1"/>
    <col min="15618" max="15618" width="6.7109375" style="9" customWidth="1"/>
    <col min="15619" max="15619" width="10.5703125" style="9" customWidth="1"/>
    <col min="15620" max="15620" width="13" style="9" customWidth="1"/>
    <col min="15621" max="15621" width="13.7109375" style="9" customWidth="1"/>
    <col min="15622" max="15622" width="0" style="9" hidden="1" customWidth="1"/>
    <col min="15623" max="15871" width="9.140625" style="9"/>
    <col min="15872" max="15872" width="6.7109375" style="9" customWidth="1"/>
    <col min="15873" max="15873" width="41" style="9" customWidth="1"/>
    <col min="15874" max="15874" width="6.7109375" style="9" customWidth="1"/>
    <col min="15875" max="15875" width="10.5703125" style="9" customWidth="1"/>
    <col min="15876" max="15876" width="13" style="9" customWidth="1"/>
    <col min="15877" max="15877" width="13.7109375" style="9" customWidth="1"/>
    <col min="15878" max="15878" width="0" style="9" hidden="1" customWidth="1"/>
    <col min="15879" max="16127" width="9.140625" style="9"/>
    <col min="16128" max="16128" width="6.7109375" style="9" customWidth="1"/>
    <col min="16129" max="16129" width="41" style="9" customWidth="1"/>
    <col min="16130" max="16130" width="6.7109375" style="9" customWidth="1"/>
    <col min="16131" max="16131" width="10.5703125" style="9" customWidth="1"/>
    <col min="16132" max="16132" width="13" style="9" customWidth="1"/>
    <col min="16133" max="16133" width="13.7109375" style="9" customWidth="1"/>
    <col min="16134" max="16134" width="0" style="9" hidden="1" customWidth="1"/>
    <col min="16135" max="16384" width="9.140625" style="9"/>
  </cols>
  <sheetData>
    <row r="1" spans="1:62" s="75" customFormat="1" ht="28.5" customHeight="1" thickBot="1" x14ac:dyDescent="0.25">
      <c r="A1" s="673" t="s">
        <v>40</v>
      </c>
      <c r="B1" s="674"/>
      <c r="C1" s="674"/>
      <c r="D1" s="674"/>
      <c r="E1" s="674"/>
      <c r="F1" s="675"/>
      <c r="G1" s="392"/>
      <c r="H1" s="392"/>
      <c r="J1" s="393"/>
    </row>
    <row r="2" spans="1:62" s="77" customFormat="1" ht="16.5" thickBot="1" x14ac:dyDescent="0.3">
      <c r="A2" s="176" t="s">
        <v>1</v>
      </c>
      <c r="B2" s="104" t="s">
        <v>2</v>
      </c>
      <c r="C2" s="116" t="s">
        <v>3</v>
      </c>
      <c r="D2" s="105" t="s">
        <v>4</v>
      </c>
      <c r="E2" s="64" t="s">
        <v>5</v>
      </c>
      <c r="F2" s="63" t="s">
        <v>6</v>
      </c>
      <c r="G2" s="394"/>
      <c r="H2" s="394"/>
      <c r="I2" s="394"/>
      <c r="J2" s="394"/>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row>
    <row r="3" spans="1:62" s="77" customFormat="1" ht="16.5" thickBot="1" x14ac:dyDescent="0.25">
      <c r="A3" s="676"/>
      <c r="B3" s="677"/>
      <c r="C3" s="677"/>
      <c r="D3" s="677"/>
      <c r="E3" s="677"/>
      <c r="F3" s="678"/>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row>
    <row r="4" spans="1:62" s="77" customFormat="1" ht="16.5" thickBot="1" x14ac:dyDescent="0.25">
      <c r="A4" s="183" t="s">
        <v>48</v>
      </c>
      <c r="B4" s="679" t="s">
        <v>165</v>
      </c>
      <c r="C4" s="680"/>
      <c r="D4" s="680"/>
      <c r="E4" s="680"/>
      <c r="F4" s="681"/>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row>
    <row r="5" spans="1:62" s="77" customFormat="1" ht="16.5" thickBot="1" x14ac:dyDescent="0.25">
      <c r="A5" s="359"/>
      <c r="B5" s="360"/>
      <c r="C5" s="365"/>
      <c r="D5" s="361"/>
      <c r="E5" s="361"/>
      <c r="F5" s="361"/>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row>
    <row r="6" spans="1:62" s="77" customFormat="1" ht="15.75" x14ac:dyDescent="0.2">
      <c r="A6" s="357" t="s">
        <v>76</v>
      </c>
      <c r="B6" s="671" t="s">
        <v>1342</v>
      </c>
      <c r="C6" s="672"/>
      <c r="D6" s="672"/>
      <c r="E6" s="672"/>
      <c r="F6" s="672"/>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row>
    <row r="7" spans="1:62" x14ac:dyDescent="0.25">
      <c r="A7" s="659"/>
      <c r="B7" s="660"/>
      <c r="C7" s="660"/>
      <c r="D7" s="660"/>
      <c r="E7" s="660"/>
      <c r="F7" s="661"/>
      <c r="G7" s="294"/>
      <c r="H7" s="294"/>
    </row>
    <row r="8" spans="1:62" x14ac:dyDescent="0.2">
      <c r="A8" s="314" t="s">
        <v>77</v>
      </c>
      <c r="B8" s="665" t="s">
        <v>86</v>
      </c>
      <c r="C8" s="666"/>
      <c r="D8" s="666"/>
      <c r="E8" s="666"/>
      <c r="F8" s="667"/>
      <c r="G8" s="294"/>
      <c r="H8" s="294"/>
    </row>
    <row r="9" spans="1:62" ht="28.5" customHeight="1" x14ac:dyDescent="0.2">
      <c r="A9" s="315" t="s">
        <v>1345</v>
      </c>
      <c r="B9" s="316" t="s">
        <v>1258</v>
      </c>
      <c r="C9" s="90" t="s">
        <v>35</v>
      </c>
      <c r="D9" s="505">
        <f>J12*10</f>
        <v>430</v>
      </c>
      <c r="E9" s="317"/>
      <c r="F9" s="317">
        <f t="shared" ref="F9" si="0">D9*E9</f>
        <v>0</v>
      </c>
      <c r="G9" s="294"/>
      <c r="H9" s="294"/>
    </row>
    <row r="10" spans="1:62" ht="102" x14ac:dyDescent="0.25">
      <c r="A10" s="315" t="s">
        <v>1346</v>
      </c>
      <c r="B10" s="318" t="s">
        <v>698</v>
      </c>
      <c r="C10" s="668"/>
      <c r="D10" s="669"/>
      <c r="E10" s="669"/>
      <c r="F10" s="670"/>
      <c r="G10" s="294" t="s">
        <v>699</v>
      </c>
      <c r="H10" s="351" t="s">
        <v>700</v>
      </c>
      <c r="I10" s="350" t="s">
        <v>3113</v>
      </c>
      <c r="J10" s="350" t="s">
        <v>3114</v>
      </c>
    </row>
    <row r="11" spans="1:62" ht="14.25" x14ac:dyDescent="0.2">
      <c r="A11" s="315" t="s">
        <v>3122</v>
      </c>
      <c r="B11" s="319" t="s">
        <v>690</v>
      </c>
      <c r="C11" s="90" t="s">
        <v>84</v>
      </c>
      <c r="D11" s="505">
        <f>0.9*H12*G12*0.6*1.2</f>
        <v>758.16</v>
      </c>
      <c r="E11" s="317"/>
      <c r="F11" s="317">
        <f t="shared" ref="F11:F16" si="1">D11*E11</f>
        <v>0</v>
      </c>
    </row>
    <row r="12" spans="1:62" s="364" customFormat="1" ht="14.25" x14ac:dyDescent="0.2">
      <c r="A12" s="315" t="s">
        <v>3123</v>
      </c>
      <c r="B12" s="395" t="s">
        <v>691</v>
      </c>
      <c r="C12" s="396" t="s">
        <v>84</v>
      </c>
      <c r="D12" s="506">
        <f>0.1*H12*G12*0.6*1.2</f>
        <v>84.24</v>
      </c>
      <c r="E12" s="397"/>
      <c r="F12" s="317">
        <f t="shared" si="1"/>
        <v>0</v>
      </c>
      <c r="G12" s="363">
        <v>78</v>
      </c>
      <c r="H12" s="363">
        <v>15</v>
      </c>
      <c r="I12" s="474" t="s">
        <v>1343</v>
      </c>
      <c r="J12" s="474" t="s">
        <v>1878</v>
      </c>
    </row>
    <row r="13" spans="1:62" ht="25.5" x14ac:dyDescent="0.2">
      <c r="A13" s="315" t="s">
        <v>3124</v>
      </c>
      <c r="B13" s="79" t="s">
        <v>701</v>
      </c>
      <c r="C13" s="90" t="s">
        <v>693</v>
      </c>
      <c r="D13" s="505">
        <f>G12*H12*0.6*0.1</f>
        <v>70.2</v>
      </c>
      <c r="E13" s="317"/>
      <c r="F13" s="317">
        <f t="shared" si="1"/>
        <v>0</v>
      </c>
      <c r="G13" s="294"/>
      <c r="H13" s="294"/>
    </row>
    <row r="14" spans="1:62" ht="39.75" x14ac:dyDescent="0.2">
      <c r="A14" s="315" t="s">
        <v>3125</v>
      </c>
      <c r="B14" s="79" t="s">
        <v>702</v>
      </c>
      <c r="C14" s="90" t="s">
        <v>693</v>
      </c>
      <c r="D14" s="505">
        <f>G12*H12*0.6*(0.3+0.025)-POWER((0.025/2),2)*PI()*G12*H12</f>
        <v>227.57567759301563</v>
      </c>
      <c r="E14" s="317"/>
      <c r="F14" s="317">
        <f t="shared" si="1"/>
        <v>0</v>
      </c>
      <c r="G14" s="294"/>
      <c r="H14" s="294"/>
    </row>
    <row r="15" spans="1:62" ht="78" x14ac:dyDescent="0.2">
      <c r="A15" s="315" t="s">
        <v>3126</v>
      </c>
      <c r="B15" s="321" t="s">
        <v>703</v>
      </c>
      <c r="C15" s="90" t="s">
        <v>693</v>
      </c>
      <c r="D15" s="505">
        <f>G12*H12*0.6*(1.2-0.3-0.1-0.1-0.025)</f>
        <v>473.84999999999997</v>
      </c>
      <c r="E15" s="317"/>
      <c r="F15" s="317">
        <f t="shared" si="1"/>
        <v>0</v>
      </c>
      <c r="G15" s="294"/>
      <c r="H15" s="294"/>
    </row>
    <row r="16" spans="1:62" ht="39.75" x14ac:dyDescent="0.2">
      <c r="A16" s="315" t="s">
        <v>3127</v>
      </c>
      <c r="B16" s="79" t="s">
        <v>705</v>
      </c>
      <c r="C16" s="90" t="s">
        <v>693</v>
      </c>
      <c r="D16" s="505">
        <f>(D11+D12)*1.25</f>
        <v>1053</v>
      </c>
      <c r="E16" s="317"/>
      <c r="F16" s="317">
        <f t="shared" si="1"/>
        <v>0</v>
      </c>
      <c r="G16" s="294"/>
      <c r="H16" s="294"/>
    </row>
    <row r="17" spans="1:8" x14ac:dyDescent="0.2">
      <c r="A17" s="322" t="s">
        <v>77</v>
      </c>
      <c r="B17" s="631" t="s">
        <v>145</v>
      </c>
      <c r="C17" s="632"/>
      <c r="D17" s="632"/>
      <c r="E17" s="633"/>
      <c r="F17" s="323">
        <f>SUM(F11:F16,F9:F9)</f>
        <v>0</v>
      </c>
      <c r="G17" s="294"/>
      <c r="H17" s="294"/>
    </row>
    <row r="18" spans="1:8" x14ac:dyDescent="0.25">
      <c r="A18" s="659"/>
      <c r="B18" s="660"/>
      <c r="C18" s="660"/>
      <c r="D18" s="660"/>
      <c r="E18" s="660"/>
      <c r="F18" s="661"/>
      <c r="G18" s="294"/>
      <c r="H18" s="294"/>
    </row>
    <row r="19" spans="1:8" x14ac:dyDescent="0.2">
      <c r="A19" s="314" t="s">
        <v>78</v>
      </c>
      <c r="B19" s="662" t="s">
        <v>63</v>
      </c>
      <c r="C19" s="663"/>
      <c r="D19" s="663"/>
      <c r="E19" s="663"/>
      <c r="F19" s="664"/>
      <c r="G19" s="294"/>
      <c r="H19" s="294"/>
    </row>
    <row r="20" spans="1:8" ht="51" x14ac:dyDescent="0.2">
      <c r="A20" s="315" t="s">
        <v>1347</v>
      </c>
      <c r="B20" s="79" t="s">
        <v>1338</v>
      </c>
      <c r="C20" s="90" t="s">
        <v>68</v>
      </c>
      <c r="D20" s="505">
        <v>2</v>
      </c>
      <c r="E20" s="317"/>
      <c r="F20" s="317">
        <f>D20*E20</f>
        <v>0</v>
      </c>
      <c r="G20" s="294"/>
      <c r="H20" s="294"/>
    </row>
    <row r="21" spans="1:8" ht="51" x14ac:dyDescent="0.2">
      <c r="A21" s="315" t="s">
        <v>1348</v>
      </c>
      <c r="B21" s="320" t="s">
        <v>1339</v>
      </c>
      <c r="C21" s="90" t="s">
        <v>68</v>
      </c>
      <c r="D21" s="505">
        <f>G12</f>
        <v>78</v>
      </c>
      <c r="E21" s="328"/>
      <c r="F21" s="328">
        <f>D21*E21</f>
        <v>0</v>
      </c>
      <c r="G21" s="294"/>
      <c r="H21" s="294"/>
    </row>
    <row r="22" spans="1:8" x14ac:dyDescent="0.2">
      <c r="A22" s="322" t="s">
        <v>78</v>
      </c>
      <c r="B22" s="646" t="s">
        <v>158</v>
      </c>
      <c r="C22" s="647"/>
      <c r="D22" s="647"/>
      <c r="E22" s="648"/>
      <c r="F22" s="329">
        <f>SUM(F20:F21)</f>
        <v>0</v>
      </c>
      <c r="G22" s="294"/>
      <c r="H22" s="294"/>
    </row>
    <row r="23" spans="1:8" x14ac:dyDescent="0.25">
      <c r="A23" s="649"/>
      <c r="B23" s="650"/>
      <c r="C23" s="650"/>
      <c r="D23" s="650"/>
      <c r="E23" s="650"/>
      <c r="F23" s="651"/>
      <c r="G23" s="294"/>
      <c r="H23" s="294"/>
    </row>
    <row r="24" spans="1:8" x14ac:dyDescent="0.25">
      <c r="A24" s="335" t="s">
        <v>79</v>
      </c>
      <c r="B24" s="652" t="s">
        <v>98</v>
      </c>
      <c r="C24" s="653"/>
      <c r="D24" s="653"/>
      <c r="E24" s="653"/>
      <c r="F24" s="654"/>
      <c r="G24" s="294"/>
      <c r="H24" s="294"/>
    </row>
    <row r="25" spans="1:8" ht="140.25" x14ac:dyDescent="0.2">
      <c r="A25" s="308" t="s">
        <v>1349</v>
      </c>
      <c r="B25" s="79" t="s">
        <v>710</v>
      </c>
      <c r="C25" s="90" t="s">
        <v>68</v>
      </c>
      <c r="D25" s="504">
        <v>1</v>
      </c>
      <c r="E25" s="309"/>
      <c r="F25" s="309">
        <f>D25*E25</f>
        <v>0</v>
      </c>
      <c r="G25" s="294"/>
      <c r="H25" s="294"/>
    </row>
    <row r="26" spans="1:8" ht="76.5" x14ac:dyDescent="0.2">
      <c r="A26" s="308" t="s">
        <v>1350</v>
      </c>
      <c r="B26" s="79" t="s">
        <v>50</v>
      </c>
      <c r="C26" s="90" t="s">
        <v>68</v>
      </c>
      <c r="D26" s="504">
        <v>1</v>
      </c>
      <c r="E26" s="309"/>
      <c r="F26" s="309">
        <f>D26*E26</f>
        <v>0</v>
      </c>
      <c r="G26" s="294"/>
      <c r="H26" s="294"/>
    </row>
    <row r="27" spans="1:8" x14ac:dyDescent="0.2">
      <c r="A27" s="312" t="s">
        <v>79</v>
      </c>
      <c r="B27" s="655" t="s">
        <v>148</v>
      </c>
      <c r="C27" s="656"/>
      <c r="D27" s="656"/>
      <c r="E27" s="657"/>
      <c r="F27" s="313">
        <f>SUM(F25:F26)</f>
        <v>0</v>
      </c>
      <c r="G27" s="294"/>
      <c r="H27" s="294"/>
    </row>
    <row r="28" spans="1:8" ht="13.5" thickBot="1" x14ac:dyDescent="0.25">
      <c r="A28" s="658"/>
      <c r="B28" s="658"/>
      <c r="C28" s="658"/>
      <c r="D28" s="658"/>
      <c r="E28" s="658"/>
      <c r="F28" s="658"/>
      <c r="G28" s="294"/>
      <c r="H28" s="294"/>
    </row>
    <row r="29" spans="1:8" ht="13.5" thickBot="1" x14ac:dyDescent="0.25">
      <c r="A29" s="640" t="s">
        <v>1351</v>
      </c>
      <c r="B29" s="641"/>
      <c r="C29" s="641"/>
      <c r="D29" s="641"/>
      <c r="E29" s="641"/>
      <c r="F29" s="642"/>
      <c r="G29" s="294"/>
      <c r="H29" s="294"/>
    </row>
    <row r="30" spans="1:8" x14ac:dyDescent="0.2">
      <c r="A30" s="312" t="s">
        <v>77</v>
      </c>
      <c r="B30" s="631" t="s">
        <v>86</v>
      </c>
      <c r="C30" s="632"/>
      <c r="D30" s="632"/>
      <c r="E30" s="633"/>
      <c r="F30" s="334">
        <f>F17</f>
        <v>0</v>
      </c>
      <c r="G30" s="294"/>
      <c r="H30" s="294"/>
    </row>
    <row r="31" spans="1:8" x14ac:dyDescent="0.2">
      <c r="A31" s="312" t="s">
        <v>78</v>
      </c>
      <c r="B31" s="646" t="s">
        <v>157</v>
      </c>
      <c r="C31" s="647"/>
      <c r="D31" s="647"/>
      <c r="E31" s="648"/>
      <c r="F31" s="337">
        <f>F22</f>
        <v>0</v>
      </c>
      <c r="G31" s="294"/>
      <c r="H31" s="294"/>
    </row>
    <row r="32" spans="1:8" ht="13.5" thickBot="1" x14ac:dyDescent="0.25">
      <c r="A32" s="312" t="s">
        <v>79</v>
      </c>
      <c r="B32" s="634" t="s">
        <v>150</v>
      </c>
      <c r="C32" s="635"/>
      <c r="D32" s="635"/>
      <c r="E32" s="636"/>
      <c r="F32" s="336">
        <f>F27</f>
        <v>0</v>
      </c>
      <c r="G32" s="294"/>
      <c r="H32" s="294"/>
    </row>
    <row r="33" spans="1:62" ht="13.5" thickBot="1" x14ac:dyDescent="0.25">
      <c r="A33" s="358" t="s">
        <v>76</v>
      </c>
      <c r="B33" s="637" t="s">
        <v>712</v>
      </c>
      <c r="C33" s="638"/>
      <c r="D33" s="638"/>
      <c r="E33" s="639"/>
      <c r="F33" s="338">
        <f>SUM(F30:F32)</f>
        <v>0</v>
      </c>
      <c r="G33" s="294"/>
      <c r="H33" s="294"/>
    </row>
    <row r="34" spans="1:62" ht="13.5" thickBot="1" x14ac:dyDescent="0.25"/>
    <row r="35" spans="1:62" s="77" customFormat="1" ht="15.75" x14ac:dyDescent="0.2">
      <c r="A35" s="357" t="s">
        <v>131</v>
      </c>
      <c r="B35" s="671" t="s">
        <v>3081</v>
      </c>
      <c r="C35" s="672"/>
      <c r="D35" s="672"/>
      <c r="E35" s="672"/>
      <c r="F35" s="672"/>
      <c r="G35" s="76" t="s">
        <v>1344</v>
      </c>
      <c r="H35" s="76" t="s">
        <v>1352</v>
      </c>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row>
    <row r="36" spans="1:62" x14ac:dyDescent="0.25">
      <c r="A36" s="306" t="s">
        <v>2801</v>
      </c>
      <c r="B36" s="652" t="s">
        <v>99</v>
      </c>
      <c r="C36" s="653"/>
      <c r="D36" s="653"/>
      <c r="E36" s="653"/>
      <c r="F36" s="654"/>
      <c r="G36" s="307">
        <v>2165</v>
      </c>
      <c r="H36" s="307">
        <v>21</v>
      </c>
    </row>
    <row r="37" spans="1:62" ht="67.5" customHeight="1" x14ac:dyDescent="0.2">
      <c r="A37" s="308" t="s">
        <v>2802</v>
      </c>
      <c r="B37" s="79" t="s">
        <v>688</v>
      </c>
      <c r="C37" s="90" t="s">
        <v>84</v>
      </c>
      <c r="D37" s="504">
        <f>2.25*H36</f>
        <v>47.25</v>
      </c>
      <c r="E37" s="309"/>
      <c r="F37" s="309">
        <f>D37*E37</f>
        <v>0</v>
      </c>
      <c r="G37" s="294"/>
      <c r="H37" s="294"/>
    </row>
    <row r="38" spans="1:62" ht="54.75" customHeight="1" x14ac:dyDescent="0.2">
      <c r="A38" s="308" t="s">
        <v>2803</v>
      </c>
      <c r="B38" s="310" t="s">
        <v>42</v>
      </c>
      <c r="C38" s="311" t="s">
        <v>68</v>
      </c>
      <c r="D38" s="504">
        <v>2</v>
      </c>
      <c r="E38" s="309"/>
      <c r="F38" s="309">
        <f>D38*E38</f>
        <v>0</v>
      </c>
      <c r="G38" s="294"/>
      <c r="H38" s="294"/>
    </row>
    <row r="39" spans="1:62" x14ac:dyDescent="0.2">
      <c r="A39" s="312" t="s">
        <v>2801</v>
      </c>
      <c r="B39" s="655" t="s">
        <v>144</v>
      </c>
      <c r="C39" s="656"/>
      <c r="D39" s="656"/>
      <c r="E39" s="657"/>
      <c r="F39" s="313">
        <f>SUM(F37:F38)</f>
        <v>0</v>
      </c>
      <c r="G39" s="294"/>
      <c r="H39" s="294"/>
    </row>
    <row r="40" spans="1:62" x14ac:dyDescent="0.25">
      <c r="A40" s="659"/>
      <c r="B40" s="660"/>
      <c r="C40" s="660"/>
      <c r="D40" s="660"/>
      <c r="E40" s="660"/>
      <c r="F40" s="661"/>
      <c r="G40" s="294"/>
      <c r="H40" s="294"/>
    </row>
    <row r="41" spans="1:62" x14ac:dyDescent="0.2">
      <c r="A41" s="314" t="s">
        <v>2804</v>
      </c>
      <c r="B41" s="665" t="s">
        <v>86</v>
      </c>
      <c r="C41" s="666"/>
      <c r="D41" s="666"/>
      <c r="E41" s="666"/>
      <c r="F41" s="667"/>
      <c r="G41" s="294"/>
      <c r="H41" s="294"/>
    </row>
    <row r="42" spans="1:62" x14ac:dyDescent="0.2">
      <c r="A42" s="315" t="s">
        <v>2805</v>
      </c>
      <c r="B42" s="316" t="s">
        <v>665</v>
      </c>
      <c r="C42" s="90" t="s">
        <v>291</v>
      </c>
      <c r="D42" s="505">
        <f>G36*2*0.2</f>
        <v>866</v>
      </c>
      <c r="E42" s="317"/>
      <c r="F42" s="317">
        <f>D42*E42</f>
        <v>0</v>
      </c>
      <c r="G42" s="294"/>
      <c r="H42" s="294"/>
    </row>
    <row r="43" spans="1:62" ht="76.5" x14ac:dyDescent="0.25">
      <c r="A43" s="315" t="s">
        <v>2806</v>
      </c>
      <c r="B43" s="318" t="s">
        <v>689</v>
      </c>
      <c r="C43" s="668"/>
      <c r="D43" s="669"/>
      <c r="E43" s="669"/>
      <c r="F43" s="670"/>
      <c r="G43" s="294"/>
      <c r="H43" s="294"/>
    </row>
    <row r="44" spans="1:62" ht="14.25" x14ac:dyDescent="0.2">
      <c r="A44" s="315" t="s">
        <v>2807</v>
      </c>
      <c r="B44" s="319" t="s">
        <v>690</v>
      </c>
      <c r="C44" s="90" t="s">
        <v>84</v>
      </c>
      <c r="D44" s="505">
        <f>G36*0.6*1.2*0.9</f>
        <v>1402.92</v>
      </c>
      <c r="E44" s="317"/>
      <c r="F44" s="317">
        <f t="shared" ref="F44:F50" si="2">D44*E44</f>
        <v>0</v>
      </c>
      <c r="G44" s="294"/>
      <c r="H44" s="294"/>
    </row>
    <row r="45" spans="1:62" ht="14.25" x14ac:dyDescent="0.2">
      <c r="A45" s="315" t="s">
        <v>2808</v>
      </c>
      <c r="B45" s="320" t="s">
        <v>691</v>
      </c>
      <c r="C45" s="90" t="s">
        <v>84</v>
      </c>
      <c r="D45" s="505">
        <f>G36*0.6*1.2*0.1</f>
        <v>155.88</v>
      </c>
      <c r="E45" s="317"/>
      <c r="F45" s="317">
        <f t="shared" si="2"/>
        <v>0</v>
      </c>
      <c r="G45" s="294"/>
      <c r="H45" s="294"/>
    </row>
    <row r="46" spans="1:62" ht="25.5" x14ac:dyDescent="0.2">
      <c r="A46" s="315" t="s">
        <v>2809</v>
      </c>
      <c r="B46" s="79" t="s">
        <v>692</v>
      </c>
      <c r="C46" s="90" t="s">
        <v>693</v>
      </c>
      <c r="D46" s="505">
        <f>G36*0.6*0.1</f>
        <v>129.9</v>
      </c>
      <c r="E46" s="317"/>
      <c r="F46" s="317">
        <f t="shared" si="2"/>
        <v>0</v>
      </c>
      <c r="G46" s="294"/>
      <c r="H46" s="294"/>
    </row>
    <row r="47" spans="1:62" ht="52.5" x14ac:dyDescent="0.2">
      <c r="A47" s="315" t="s">
        <v>2810</v>
      </c>
      <c r="B47" s="79" t="s">
        <v>694</v>
      </c>
      <c r="C47" s="90" t="s">
        <v>693</v>
      </c>
      <c r="D47" s="505">
        <f>G36*0.6*(0.3+0.16)</f>
        <v>597.54</v>
      </c>
      <c r="E47" s="317"/>
      <c r="F47" s="317">
        <f t="shared" si="2"/>
        <v>0</v>
      </c>
      <c r="G47" s="294"/>
      <c r="H47" s="294"/>
    </row>
    <row r="48" spans="1:62" ht="103.5" x14ac:dyDescent="0.2">
      <c r="A48" s="315" t="s">
        <v>2811</v>
      </c>
      <c r="B48" s="321" t="s">
        <v>695</v>
      </c>
      <c r="C48" s="90" t="s">
        <v>84</v>
      </c>
      <c r="D48" s="505">
        <f>G36*0.6*(1.2-0.3-0.1-0.1-0.16)*0.2</f>
        <v>140.292</v>
      </c>
      <c r="E48" s="317"/>
      <c r="F48" s="317">
        <f t="shared" si="2"/>
        <v>0</v>
      </c>
      <c r="G48" s="294"/>
      <c r="H48" s="294"/>
    </row>
    <row r="49" spans="1:62" ht="103.5" x14ac:dyDescent="0.2">
      <c r="A49" s="315" t="s">
        <v>2812</v>
      </c>
      <c r="B49" s="321" t="s">
        <v>695</v>
      </c>
      <c r="C49" s="90" t="s">
        <v>3079</v>
      </c>
      <c r="D49" s="505">
        <f>G36*0.6*(1.2-0.3-0.1-0.1-0.16)*0.8</f>
        <v>561.16800000000001</v>
      </c>
      <c r="E49" s="317"/>
      <c r="F49" s="317">
        <f t="shared" si="2"/>
        <v>0</v>
      </c>
      <c r="G49" s="294"/>
      <c r="H49" s="294"/>
    </row>
    <row r="50" spans="1:62" ht="27" x14ac:dyDescent="0.2">
      <c r="A50" s="315" t="s">
        <v>2813</v>
      </c>
      <c r="B50" s="79" t="s">
        <v>696</v>
      </c>
      <c r="C50" s="90" t="s">
        <v>693</v>
      </c>
      <c r="D50" s="505">
        <f>(D44+D45)*1.25-D49</f>
        <v>1387.3320000000003</v>
      </c>
      <c r="E50" s="317"/>
      <c r="F50" s="317">
        <f t="shared" si="2"/>
        <v>0</v>
      </c>
      <c r="G50" s="294"/>
      <c r="H50" s="294"/>
    </row>
    <row r="51" spans="1:62" ht="51" x14ac:dyDescent="0.2">
      <c r="A51" s="315" t="s">
        <v>2814</v>
      </c>
      <c r="B51" s="79" t="s">
        <v>697</v>
      </c>
      <c r="C51" s="90" t="s">
        <v>88</v>
      </c>
      <c r="D51" s="505">
        <f>G36*0.6</f>
        <v>1299</v>
      </c>
      <c r="E51" s="317"/>
      <c r="F51" s="317">
        <f t="shared" ref="F51" si="3">D51*E51</f>
        <v>0</v>
      </c>
      <c r="G51" s="294"/>
      <c r="H51" s="294"/>
    </row>
    <row r="52" spans="1:62" ht="28.5" customHeight="1" x14ac:dyDescent="0.2">
      <c r="A52" s="315" t="s">
        <v>2815</v>
      </c>
      <c r="B52" s="316" t="s">
        <v>1258</v>
      </c>
      <c r="C52" s="90" t="s">
        <v>35</v>
      </c>
      <c r="D52" s="505">
        <f>J55*10</f>
        <v>110</v>
      </c>
      <c r="E52" s="317"/>
      <c r="F52" s="317">
        <f>D52*E52</f>
        <v>0</v>
      </c>
      <c r="G52" s="294"/>
      <c r="H52" s="294"/>
    </row>
    <row r="53" spans="1:62" ht="102" x14ac:dyDescent="0.25">
      <c r="A53" s="315" t="s">
        <v>2816</v>
      </c>
      <c r="B53" s="318" t="s">
        <v>1353</v>
      </c>
      <c r="C53" s="668"/>
      <c r="D53" s="669"/>
      <c r="E53" s="669"/>
      <c r="F53" s="670"/>
      <c r="G53" s="294" t="s">
        <v>699</v>
      </c>
      <c r="H53" s="351" t="s">
        <v>700</v>
      </c>
      <c r="I53" s="350" t="s">
        <v>3113</v>
      </c>
      <c r="J53" s="350" t="s">
        <v>3114</v>
      </c>
    </row>
    <row r="54" spans="1:62" ht="14.25" x14ac:dyDescent="0.2">
      <c r="A54" s="315" t="s">
        <v>2817</v>
      </c>
      <c r="B54" s="319" t="s">
        <v>690</v>
      </c>
      <c r="C54" s="90" t="s">
        <v>84</v>
      </c>
      <c r="D54" s="505">
        <f>0.9*H55*G55*0.6*1.2</f>
        <v>311.03999999999996</v>
      </c>
      <c r="E54" s="317"/>
      <c r="F54" s="317">
        <f>D54*E54</f>
        <v>0</v>
      </c>
      <c r="G54" s="294"/>
    </row>
    <row r="55" spans="1:62" ht="14.25" x14ac:dyDescent="0.2">
      <c r="A55" s="315" t="s">
        <v>2818</v>
      </c>
      <c r="B55" s="320" t="s">
        <v>691</v>
      </c>
      <c r="C55" s="90" t="s">
        <v>84</v>
      </c>
      <c r="D55" s="505">
        <f>0.1*H55*G55*0.6*1.2</f>
        <v>34.559999999999995</v>
      </c>
      <c r="E55" s="317"/>
      <c r="F55" s="317">
        <f>D55*E55</f>
        <v>0</v>
      </c>
      <c r="G55" s="363">
        <v>32</v>
      </c>
      <c r="H55" s="363">
        <v>15</v>
      </c>
      <c r="I55" s="474" t="s">
        <v>1343</v>
      </c>
      <c r="J55" s="474" t="s">
        <v>1257</v>
      </c>
      <c r="K55" s="364"/>
      <c r="L55" s="364"/>
      <c r="M55" s="364"/>
      <c r="N55" s="364"/>
      <c r="O55" s="364"/>
      <c r="P55" s="364"/>
      <c r="Q55" s="364"/>
      <c r="R55" s="364"/>
      <c r="S55" s="364"/>
      <c r="T55" s="364"/>
      <c r="U55" s="364"/>
      <c r="V55" s="364"/>
      <c r="W55" s="364"/>
      <c r="X55" s="364"/>
      <c r="Y55" s="364"/>
      <c r="Z55" s="364"/>
      <c r="AA55" s="364"/>
      <c r="AB55" s="364"/>
      <c r="AC55" s="364"/>
      <c r="AD55" s="364"/>
      <c r="AE55" s="364"/>
      <c r="AF55" s="364"/>
      <c r="AG55" s="364"/>
      <c r="AH55" s="364"/>
      <c r="AI55" s="364"/>
      <c r="AJ55" s="364"/>
      <c r="AK55" s="364"/>
      <c r="AL55" s="364"/>
      <c r="AM55" s="364"/>
      <c r="AN55" s="364"/>
      <c r="AO55" s="364"/>
      <c r="AP55" s="364"/>
      <c r="AQ55" s="364"/>
      <c r="AR55" s="364"/>
      <c r="AS55" s="364"/>
      <c r="AT55" s="364"/>
      <c r="AU55" s="364"/>
      <c r="AV55" s="364"/>
      <c r="AW55" s="364"/>
      <c r="AX55" s="364"/>
      <c r="AY55" s="364"/>
      <c r="AZ55" s="364"/>
      <c r="BA55" s="364"/>
      <c r="BB55" s="364"/>
      <c r="BC55" s="364"/>
      <c r="BD55" s="364"/>
      <c r="BE55" s="364"/>
      <c r="BF55" s="364"/>
      <c r="BG55" s="364"/>
      <c r="BH55" s="364"/>
      <c r="BI55" s="364"/>
      <c r="BJ55" s="364"/>
    </row>
    <row r="56" spans="1:62" ht="25.5" x14ac:dyDescent="0.2">
      <c r="A56" s="315" t="s">
        <v>2819</v>
      </c>
      <c r="B56" s="79" t="s">
        <v>701</v>
      </c>
      <c r="C56" s="90" t="s">
        <v>693</v>
      </c>
      <c r="D56" s="505">
        <f>G55*H55*0.6*0.1</f>
        <v>28.8</v>
      </c>
      <c r="E56" s="317"/>
      <c r="F56" s="317">
        <f>D56*E56</f>
        <v>0</v>
      </c>
      <c r="G56" s="294"/>
      <c r="H56" s="294"/>
    </row>
    <row r="57" spans="1:62" ht="39.75" x14ac:dyDescent="0.2">
      <c r="A57" s="315" t="s">
        <v>2820</v>
      </c>
      <c r="B57" s="79" t="s">
        <v>702</v>
      </c>
      <c r="C57" s="90" t="s">
        <v>693</v>
      </c>
      <c r="D57" s="505">
        <f>G55*H55*0.6*(0.3+0.025)-POWER((0.025/2),2)*PI()*G55*H55</f>
        <v>93.364380550980769</v>
      </c>
      <c r="E57" s="317"/>
      <c r="F57" s="317">
        <f>D57*E57</f>
        <v>0</v>
      </c>
      <c r="G57" s="294"/>
      <c r="H57" s="294"/>
    </row>
    <row r="58" spans="1:62" ht="78" x14ac:dyDescent="0.2">
      <c r="A58" s="315" t="s">
        <v>2821</v>
      </c>
      <c r="B58" s="321" t="s">
        <v>703</v>
      </c>
      <c r="C58" s="90" t="s">
        <v>693</v>
      </c>
      <c r="D58" s="505">
        <f>G55*H55*0.6*(1.2-0.3-0.1-0.1-0.025)</f>
        <v>194.39999999999998</v>
      </c>
      <c r="E58" s="317"/>
      <c r="F58" s="317">
        <f t="shared" ref="F58" si="4">D58*E58</f>
        <v>0</v>
      </c>
      <c r="G58" s="294"/>
      <c r="H58" s="294"/>
    </row>
    <row r="59" spans="1:62" ht="51" x14ac:dyDescent="0.2">
      <c r="A59" s="315" t="s">
        <v>2822</v>
      </c>
      <c r="B59" s="79" t="s">
        <v>704</v>
      </c>
      <c r="C59" s="90" t="s">
        <v>88</v>
      </c>
      <c r="D59" s="505">
        <f>I55*6*0.3*1.2</f>
        <v>0</v>
      </c>
      <c r="E59" s="317"/>
      <c r="F59" s="317">
        <f>D59*E59</f>
        <v>0</v>
      </c>
      <c r="G59" s="294"/>
      <c r="H59" s="294"/>
    </row>
    <row r="60" spans="1:62" ht="39.75" x14ac:dyDescent="0.2">
      <c r="A60" s="315" t="s">
        <v>3086</v>
      </c>
      <c r="B60" s="79" t="s">
        <v>705</v>
      </c>
      <c r="C60" s="90" t="s">
        <v>693</v>
      </c>
      <c r="D60" s="505">
        <f>(D54+D55)*1.25</f>
        <v>431.99999999999994</v>
      </c>
      <c r="E60" s="317"/>
      <c r="F60" s="317">
        <f>D60*E60</f>
        <v>0</v>
      </c>
      <c r="G60" s="294"/>
      <c r="H60" s="294"/>
    </row>
    <row r="61" spans="1:62" x14ac:dyDescent="0.2">
      <c r="A61" s="322" t="s">
        <v>2804</v>
      </c>
      <c r="B61" s="631" t="s">
        <v>145</v>
      </c>
      <c r="C61" s="632"/>
      <c r="D61" s="632"/>
      <c r="E61" s="633"/>
      <c r="F61" s="323">
        <f>SUM(F54:F60,F44:F52,F42)</f>
        <v>0</v>
      </c>
      <c r="G61" s="294"/>
      <c r="H61" s="294"/>
    </row>
    <row r="62" spans="1:62" x14ac:dyDescent="0.25">
      <c r="A62" s="659"/>
      <c r="B62" s="660"/>
      <c r="C62" s="660"/>
      <c r="D62" s="660"/>
      <c r="E62" s="660"/>
      <c r="F62" s="661"/>
      <c r="G62" s="294"/>
      <c r="H62" s="294"/>
    </row>
    <row r="63" spans="1:62" x14ac:dyDescent="0.2">
      <c r="A63" s="314" t="s">
        <v>2823</v>
      </c>
      <c r="B63" s="665" t="s">
        <v>87</v>
      </c>
      <c r="C63" s="666"/>
      <c r="D63" s="666"/>
      <c r="E63" s="666"/>
      <c r="F63" s="667"/>
      <c r="G63" s="294"/>
      <c r="H63" s="294"/>
    </row>
    <row r="64" spans="1:62" ht="39.75" x14ac:dyDescent="0.2">
      <c r="A64" s="315" t="s">
        <v>2824</v>
      </c>
      <c r="B64" s="79" t="s">
        <v>706</v>
      </c>
      <c r="C64" s="90" t="s">
        <v>88</v>
      </c>
      <c r="D64" s="505">
        <v>268</v>
      </c>
      <c r="E64" s="317"/>
      <c r="F64" s="317">
        <f>D64*E64</f>
        <v>0</v>
      </c>
      <c r="G64" s="324"/>
      <c r="H64" s="324"/>
    </row>
    <row r="65" spans="1:8" ht="38.25" x14ac:dyDescent="0.2">
      <c r="A65" s="315" t="s">
        <v>2825</v>
      </c>
      <c r="B65" s="325" t="s">
        <v>45</v>
      </c>
      <c r="C65" s="326" t="s">
        <v>7</v>
      </c>
      <c r="D65" s="507">
        <v>10</v>
      </c>
      <c r="E65" s="327"/>
      <c r="F65" s="327">
        <f>D65*E65</f>
        <v>0</v>
      </c>
      <c r="G65" s="294"/>
      <c r="H65" s="294"/>
    </row>
    <row r="66" spans="1:8" ht="25.5" x14ac:dyDescent="0.2">
      <c r="A66" s="315" t="s">
        <v>2826</v>
      </c>
      <c r="B66" s="325" t="s">
        <v>707</v>
      </c>
      <c r="C66" s="326" t="s">
        <v>7</v>
      </c>
      <c r="D66" s="507">
        <v>10</v>
      </c>
      <c r="E66" s="327"/>
      <c r="F66" s="327">
        <f>D66*E66</f>
        <v>0</v>
      </c>
      <c r="G66" s="294"/>
      <c r="H66" s="294"/>
    </row>
    <row r="67" spans="1:8" x14ac:dyDescent="0.2">
      <c r="A67" s="322" t="s">
        <v>2823</v>
      </c>
      <c r="B67" s="631" t="s">
        <v>146</v>
      </c>
      <c r="C67" s="632"/>
      <c r="D67" s="632"/>
      <c r="E67" s="633"/>
      <c r="F67" s="323">
        <f>SUM(F64:F66)</f>
        <v>0</v>
      </c>
      <c r="G67" s="294"/>
      <c r="H67" s="294"/>
    </row>
    <row r="68" spans="1:8" x14ac:dyDescent="0.25">
      <c r="A68" s="659"/>
      <c r="B68" s="660"/>
      <c r="C68" s="660"/>
      <c r="D68" s="660"/>
      <c r="E68" s="660"/>
      <c r="F68" s="661"/>
      <c r="G68" s="294"/>
      <c r="H68" s="294"/>
    </row>
    <row r="69" spans="1:8" x14ac:dyDescent="0.2">
      <c r="A69" s="314" t="s">
        <v>2827</v>
      </c>
      <c r="B69" s="662" t="s">
        <v>63</v>
      </c>
      <c r="C69" s="663"/>
      <c r="D69" s="663"/>
      <c r="E69" s="663"/>
      <c r="F69" s="664"/>
      <c r="G69" s="294"/>
      <c r="H69" s="294"/>
    </row>
    <row r="70" spans="1:8" ht="51" x14ac:dyDescent="0.2">
      <c r="A70" s="315" t="s">
        <v>2828</v>
      </c>
      <c r="B70" s="321" t="s">
        <v>1358</v>
      </c>
      <c r="C70" s="90"/>
      <c r="D70" s="505"/>
      <c r="E70" s="317"/>
      <c r="F70" s="317"/>
      <c r="G70" s="294"/>
      <c r="H70" s="294"/>
    </row>
    <row r="71" spans="1:8" x14ac:dyDescent="0.2">
      <c r="A71" s="315" t="s">
        <v>2829</v>
      </c>
      <c r="B71" s="319" t="s">
        <v>1359</v>
      </c>
      <c r="C71" s="90" t="s">
        <v>35</v>
      </c>
      <c r="D71" s="505">
        <f>G36</f>
        <v>2165</v>
      </c>
      <c r="E71" s="362"/>
      <c r="F71" s="317">
        <f>D71*E71</f>
        <v>0</v>
      </c>
      <c r="G71" s="294"/>
      <c r="H71" s="294"/>
    </row>
    <row r="72" spans="1:8" ht="76.5" x14ac:dyDescent="0.2">
      <c r="A72" s="315" t="s">
        <v>2830</v>
      </c>
      <c r="B72" s="320" t="s">
        <v>1354</v>
      </c>
      <c r="C72" s="90" t="s">
        <v>7</v>
      </c>
      <c r="D72" s="505">
        <v>7</v>
      </c>
      <c r="E72" s="317"/>
      <c r="F72" s="317">
        <f>D72*E72</f>
        <v>0</v>
      </c>
      <c r="G72" s="294"/>
      <c r="H72" s="294"/>
    </row>
    <row r="73" spans="1:8" ht="25.5" x14ac:dyDescent="0.2">
      <c r="A73" s="315" t="s">
        <v>2831</v>
      </c>
      <c r="B73" s="320" t="s">
        <v>708</v>
      </c>
      <c r="C73" s="90" t="s">
        <v>35</v>
      </c>
      <c r="D73" s="505">
        <f>D71</f>
        <v>2165</v>
      </c>
      <c r="E73" s="317"/>
      <c r="F73" s="317">
        <f>D73*E73</f>
        <v>0</v>
      </c>
      <c r="G73" s="294"/>
      <c r="H73" s="294"/>
    </row>
    <row r="74" spans="1:8" ht="51" x14ac:dyDescent="0.2">
      <c r="A74" s="315" t="s">
        <v>2832</v>
      </c>
      <c r="B74" s="79" t="s">
        <v>1338</v>
      </c>
      <c r="C74" s="90" t="s">
        <v>68</v>
      </c>
      <c r="D74" s="505">
        <v>2</v>
      </c>
      <c r="E74" s="317"/>
      <c r="F74" s="317">
        <f>D74*E74</f>
        <v>0</v>
      </c>
      <c r="G74" s="294"/>
      <c r="H74" s="294"/>
    </row>
    <row r="75" spans="1:8" ht="51" x14ac:dyDescent="0.2">
      <c r="A75" s="315" t="s">
        <v>2833</v>
      </c>
      <c r="B75" s="320" t="s">
        <v>1355</v>
      </c>
      <c r="C75" s="90" t="s">
        <v>68</v>
      </c>
      <c r="D75" s="505">
        <f>G55</f>
        <v>32</v>
      </c>
      <c r="E75" s="328"/>
      <c r="F75" s="328">
        <f>D75*E75</f>
        <v>0</v>
      </c>
      <c r="G75" s="294"/>
      <c r="H75" s="294"/>
    </row>
    <row r="76" spans="1:8" x14ac:dyDescent="0.2">
      <c r="A76" s="322" t="s">
        <v>2827</v>
      </c>
      <c r="B76" s="646" t="s">
        <v>158</v>
      </c>
      <c r="C76" s="647"/>
      <c r="D76" s="647"/>
      <c r="E76" s="648"/>
      <c r="F76" s="329">
        <f>SUM(F70:F75)</f>
        <v>0</v>
      </c>
      <c r="G76" s="294"/>
      <c r="H76" s="294"/>
    </row>
    <row r="77" spans="1:8" x14ac:dyDescent="0.25">
      <c r="A77" s="649"/>
      <c r="B77" s="650"/>
      <c r="C77" s="650"/>
      <c r="D77" s="650"/>
      <c r="E77" s="650"/>
      <c r="F77" s="651"/>
      <c r="G77" s="294"/>
      <c r="H77" s="294"/>
    </row>
    <row r="78" spans="1:8" x14ac:dyDescent="0.2">
      <c r="A78" s="314" t="s">
        <v>2834</v>
      </c>
      <c r="B78" s="665" t="s">
        <v>89</v>
      </c>
      <c r="C78" s="666"/>
      <c r="D78" s="666"/>
      <c r="E78" s="666"/>
      <c r="F78" s="667"/>
      <c r="G78" s="294"/>
      <c r="H78" s="294"/>
    </row>
    <row r="79" spans="1:8" ht="51" x14ac:dyDescent="0.2">
      <c r="A79" s="315" t="s">
        <v>2835</v>
      </c>
      <c r="B79" s="79" t="s">
        <v>49</v>
      </c>
      <c r="C79" s="90" t="s">
        <v>7</v>
      </c>
      <c r="D79" s="505">
        <v>7</v>
      </c>
      <c r="E79" s="317"/>
      <c r="F79" s="317">
        <f>D79*E79</f>
        <v>0</v>
      </c>
      <c r="G79" s="294"/>
      <c r="H79" s="294"/>
    </row>
    <row r="80" spans="1:8" s="10" customFormat="1" ht="82.5" customHeight="1" x14ac:dyDescent="0.2">
      <c r="A80" s="315" t="s">
        <v>2836</v>
      </c>
      <c r="B80" s="48" t="s">
        <v>1356</v>
      </c>
      <c r="C80" s="117" t="s">
        <v>291</v>
      </c>
      <c r="D80" s="496">
        <f>G36</f>
        <v>2165</v>
      </c>
      <c r="E80" s="3"/>
      <c r="F80" s="13">
        <f>D80*E80</f>
        <v>0</v>
      </c>
    </row>
    <row r="81" spans="1:8" ht="25.5" x14ac:dyDescent="0.2">
      <c r="A81" s="315" t="s">
        <v>2837</v>
      </c>
      <c r="B81" s="330" t="s">
        <v>1357</v>
      </c>
      <c r="C81" s="331" t="s">
        <v>299</v>
      </c>
      <c r="D81" s="508">
        <f>G36*6</f>
        <v>12990</v>
      </c>
      <c r="E81" s="332"/>
      <c r="F81" s="333">
        <f>D81*E81</f>
        <v>0</v>
      </c>
      <c r="G81" s="294"/>
      <c r="H81" s="294"/>
    </row>
    <row r="82" spans="1:8" x14ac:dyDescent="0.2">
      <c r="A82" s="322" t="s">
        <v>2834</v>
      </c>
      <c r="B82" s="631" t="s">
        <v>147</v>
      </c>
      <c r="C82" s="632"/>
      <c r="D82" s="632"/>
      <c r="E82" s="633"/>
      <c r="F82" s="334">
        <f>SUM(F79:F81)</f>
        <v>0</v>
      </c>
      <c r="G82" s="294"/>
      <c r="H82" s="294"/>
    </row>
    <row r="83" spans="1:8" x14ac:dyDescent="0.25">
      <c r="A83" s="649"/>
      <c r="B83" s="650"/>
      <c r="C83" s="650"/>
      <c r="D83" s="650"/>
      <c r="E83" s="650"/>
      <c r="F83" s="651"/>
      <c r="G83" s="294"/>
      <c r="H83" s="294"/>
    </row>
    <row r="84" spans="1:8" x14ac:dyDescent="0.25">
      <c r="A84" s="335" t="s">
        <v>2838</v>
      </c>
      <c r="B84" s="652" t="s">
        <v>98</v>
      </c>
      <c r="C84" s="653"/>
      <c r="D84" s="653"/>
      <c r="E84" s="653"/>
      <c r="F84" s="654"/>
      <c r="G84" s="294"/>
      <c r="H84" s="294"/>
    </row>
    <row r="85" spans="1:8" ht="76.5" x14ac:dyDescent="0.2">
      <c r="A85" s="308" t="s">
        <v>2839</v>
      </c>
      <c r="B85" s="79" t="s">
        <v>709</v>
      </c>
      <c r="C85" s="90" t="s">
        <v>35</v>
      </c>
      <c r="D85" s="504">
        <f>G36</f>
        <v>2165</v>
      </c>
      <c r="E85" s="309"/>
      <c r="F85" s="309">
        <f>D85*E85</f>
        <v>0</v>
      </c>
      <c r="G85" s="294"/>
      <c r="H85" s="294"/>
    </row>
    <row r="86" spans="1:8" ht="140.25" x14ac:dyDescent="0.2">
      <c r="A86" s="308" t="s">
        <v>2840</v>
      </c>
      <c r="B86" s="79" t="s">
        <v>710</v>
      </c>
      <c r="C86" s="90" t="s">
        <v>68</v>
      </c>
      <c r="D86" s="504">
        <v>2</v>
      </c>
      <c r="E86" s="309"/>
      <c r="F86" s="309">
        <f>D86*E86</f>
        <v>0</v>
      </c>
      <c r="G86" s="294"/>
      <c r="H86" s="294"/>
    </row>
    <row r="87" spans="1:8" ht="76.5" x14ac:dyDescent="0.2">
      <c r="A87" s="308" t="s">
        <v>2841</v>
      </c>
      <c r="B87" s="79" t="s">
        <v>50</v>
      </c>
      <c r="C87" s="90" t="s">
        <v>68</v>
      </c>
      <c r="D87" s="504">
        <v>9</v>
      </c>
      <c r="E87" s="309"/>
      <c r="F87" s="309">
        <f>D87*E87</f>
        <v>0</v>
      </c>
      <c r="G87" s="294"/>
      <c r="H87" s="294"/>
    </row>
    <row r="88" spans="1:8" x14ac:dyDescent="0.2">
      <c r="A88" s="308" t="s">
        <v>2842</v>
      </c>
      <c r="B88" s="79" t="s">
        <v>711</v>
      </c>
      <c r="C88" s="90" t="s">
        <v>35</v>
      </c>
      <c r="D88" s="504">
        <f>G36</f>
        <v>2165</v>
      </c>
      <c r="E88" s="309"/>
      <c r="F88" s="309">
        <f>D88*E88</f>
        <v>0</v>
      </c>
      <c r="G88" s="294"/>
      <c r="H88" s="294"/>
    </row>
    <row r="89" spans="1:8" x14ac:dyDescent="0.2">
      <c r="A89" s="312" t="s">
        <v>2838</v>
      </c>
      <c r="B89" s="655" t="s">
        <v>148</v>
      </c>
      <c r="C89" s="656"/>
      <c r="D89" s="656"/>
      <c r="E89" s="657"/>
      <c r="F89" s="313">
        <f>SUM(F85:F88)</f>
        <v>0</v>
      </c>
      <c r="G89" s="294"/>
      <c r="H89" s="294"/>
    </row>
    <row r="90" spans="1:8" ht="13.5" thickBot="1" x14ac:dyDescent="0.25">
      <c r="A90" s="658"/>
      <c r="B90" s="658"/>
      <c r="C90" s="658"/>
      <c r="D90" s="658"/>
      <c r="E90" s="658"/>
      <c r="F90" s="658"/>
      <c r="G90" s="294"/>
      <c r="H90" s="294"/>
    </row>
    <row r="91" spans="1:8" ht="13.5" thickBot="1" x14ac:dyDescent="0.25">
      <c r="A91" s="640" t="s">
        <v>1351</v>
      </c>
      <c r="B91" s="641"/>
      <c r="C91" s="641"/>
      <c r="D91" s="641"/>
      <c r="E91" s="641"/>
      <c r="F91" s="642"/>
      <c r="G91" s="294"/>
      <c r="H91" s="294"/>
    </row>
    <row r="92" spans="1:8" x14ac:dyDescent="0.2">
      <c r="A92" s="312" t="s">
        <v>2801</v>
      </c>
      <c r="B92" s="643" t="s">
        <v>149</v>
      </c>
      <c r="C92" s="644"/>
      <c r="D92" s="644"/>
      <c r="E92" s="645"/>
      <c r="F92" s="336">
        <f>F39</f>
        <v>0</v>
      </c>
      <c r="G92" s="294"/>
      <c r="H92" s="294"/>
    </row>
    <row r="93" spans="1:8" x14ac:dyDescent="0.2">
      <c r="A93" s="312" t="s">
        <v>2804</v>
      </c>
      <c r="B93" s="631" t="s">
        <v>86</v>
      </c>
      <c r="C93" s="632"/>
      <c r="D93" s="632"/>
      <c r="E93" s="633"/>
      <c r="F93" s="334">
        <f>F61</f>
        <v>0</v>
      </c>
      <c r="G93" s="294"/>
      <c r="H93" s="294"/>
    </row>
    <row r="94" spans="1:8" x14ac:dyDescent="0.2">
      <c r="A94" s="312" t="s">
        <v>2823</v>
      </c>
      <c r="B94" s="631" t="s">
        <v>87</v>
      </c>
      <c r="C94" s="632"/>
      <c r="D94" s="632"/>
      <c r="E94" s="633"/>
      <c r="F94" s="334">
        <f>F67</f>
        <v>0</v>
      </c>
      <c r="G94" s="294"/>
      <c r="H94" s="294"/>
    </row>
    <row r="95" spans="1:8" x14ac:dyDescent="0.2">
      <c r="A95" s="312" t="s">
        <v>2827</v>
      </c>
      <c r="B95" s="646" t="s">
        <v>157</v>
      </c>
      <c r="C95" s="647"/>
      <c r="D95" s="647"/>
      <c r="E95" s="648"/>
      <c r="F95" s="337">
        <f>F76</f>
        <v>0</v>
      </c>
      <c r="G95" s="294"/>
      <c r="H95" s="294"/>
    </row>
    <row r="96" spans="1:8" x14ac:dyDescent="0.2">
      <c r="A96" s="312" t="s">
        <v>2834</v>
      </c>
      <c r="B96" s="631" t="s">
        <v>89</v>
      </c>
      <c r="C96" s="632"/>
      <c r="D96" s="632"/>
      <c r="E96" s="633"/>
      <c r="F96" s="334">
        <f>F82</f>
        <v>0</v>
      </c>
      <c r="G96" s="294"/>
      <c r="H96" s="294"/>
    </row>
    <row r="97" spans="1:62" ht="13.5" thickBot="1" x14ac:dyDescent="0.25">
      <c r="A97" s="312" t="s">
        <v>2838</v>
      </c>
      <c r="B97" s="634" t="s">
        <v>150</v>
      </c>
      <c r="C97" s="635"/>
      <c r="D97" s="635"/>
      <c r="E97" s="636"/>
      <c r="F97" s="336">
        <f>F89</f>
        <v>0</v>
      </c>
      <c r="G97" s="294"/>
      <c r="H97" s="294"/>
    </row>
    <row r="98" spans="1:62" ht="13.5" thickBot="1" x14ac:dyDescent="0.25">
      <c r="A98" s="358" t="s">
        <v>131</v>
      </c>
      <c r="B98" s="637" t="s">
        <v>712</v>
      </c>
      <c r="C98" s="638"/>
      <c r="D98" s="638"/>
      <c r="E98" s="639"/>
      <c r="F98" s="338">
        <f>SUM(F92:F97)</f>
        <v>0</v>
      </c>
      <c r="G98" s="294"/>
      <c r="H98" s="294"/>
    </row>
    <row r="99" spans="1:62" ht="13.5" thickBot="1" x14ac:dyDescent="0.25"/>
    <row r="100" spans="1:62" s="77" customFormat="1" ht="15.75" x14ac:dyDescent="0.2">
      <c r="A100" s="357" t="s">
        <v>1590</v>
      </c>
      <c r="B100" s="671" t="s">
        <v>3082</v>
      </c>
      <c r="C100" s="672"/>
      <c r="D100" s="672"/>
      <c r="E100" s="672"/>
      <c r="F100" s="672"/>
      <c r="G100" s="76" t="s">
        <v>1344</v>
      </c>
      <c r="H100" s="76" t="s">
        <v>1352</v>
      </c>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row>
    <row r="101" spans="1:62" x14ac:dyDescent="0.25">
      <c r="A101" s="306" t="s">
        <v>2843</v>
      </c>
      <c r="B101" s="652" t="s">
        <v>99</v>
      </c>
      <c r="C101" s="653"/>
      <c r="D101" s="653"/>
      <c r="E101" s="653"/>
      <c r="F101" s="654"/>
      <c r="G101" s="307">
        <v>160</v>
      </c>
      <c r="H101" s="307">
        <v>4</v>
      </c>
    </row>
    <row r="102" spans="1:62" ht="67.5" customHeight="1" x14ac:dyDescent="0.2">
      <c r="A102" s="308" t="s">
        <v>2844</v>
      </c>
      <c r="B102" s="79" t="s">
        <v>688</v>
      </c>
      <c r="C102" s="90" t="s">
        <v>84</v>
      </c>
      <c r="D102" s="504">
        <f>2.25*H101</f>
        <v>9</v>
      </c>
      <c r="E102" s="309"/>
      <c r="F102" s="309">
        <f>D102*E102</f>
        <v>0</v>
      </c>
      <c r="G102" s="294"/>
      <c r="H102" s="294"/>
    </row>
    <row r="103" spans="1:62" ht="54.75" customHeight="1" x14ac:dyDescent="0.2">
      <c r="A103" s="308" t="s">
        <v>2845</v>
      </c>
      <c r="B103" s="310" t="s">
        <v>42</v>
      </c>
      <c r="C103" s="311" t="s">
        <v>68</v>
      </c>
      <c r="D103" s="504">
        <v>1</v>
      </c>
      <c r="E103" s="309"/>
      <c r="F103" s="309">
        <f>D103*E103</f>
        <v>0</v>
      </c>
      <c r="G103" s="294"/>
      <c r="H103" s="294"/>
    </row>
    <row r="104" spans="1:62" x14ac:dyDescent="0.2">
      <c r="A104" s="312" t="s">
        <v>2843</v>
      </c>
      <c r="B104" s="655" t="s">
        <v>144</v>
      </c>
      <c r="C104" s="656"/>
      <c r="D104" s="656"/>
      <c r="E104" s="657"/>
      <c r="F104" s="313">
        <f>SUM(F102:F103)</f>
        <v>0</v>
      </c>
      <c r="G104" s="294"/>
      <c r="H104" s="294"/>
    </row>
    <row r="105" spans="1:62" x14ac:dyDescent="0.25">
      <c r="A105" s="659"/>
      <c r="B105" s="660"/>
      <c r="C105" s="660"/>
      <c r="D105" s="660"/>
      <c r="E105" s="660"/>
      <c r="F105" s="661"/>
      <c r="G105" s="294"/>
      <c r="H105" s="294"/>
    </row>
    <row r="106" spans="1:62" x14ac:dyDescent="0.2">
      <c r="A106" s="314" t="s">
        <v>2846</v>
      </c>
      <c r="B106" s="665" t="s">
        <v>86</v>
      </c>
      <c r="C106" s="666"/>
      <c r="D106" s="666"/>
      <c r="E106" s="666"/>
      <c r="F106" s="667"/>
      <c r="G106" s="294"/>
      <c r="H106" s="294"/>
    </row>
    <row r="107" spans="1:62" x14ac:dyDescent="0.2">
      <c r="A107" s="315" t="s">
        <v>2847</v>
      </c>
      <c r="B107" s="316" t="s">
        <v>665</v>
      </c>
      <c r="C107" s="90" t="s">
        <v>291</v>
      </c>
      <c r="D107" s="505">
        <v>8</v>
      </c>
      <c r="E107" s="317"/>
      <c r="F107" s="317">
        <f>D107*E107</f>
        <v>0</v>
      </c>
      <c r="G107" s="294"/>
      <c r="H107" s="294"/>
    </row>
    <row r="108" spans="1:62" ht="76.5" x14ac:dyDescent="0.25">
      <c r="A108" s="315" t="s">
        <v>2848</v>
      </c>
      <c r="B108" s="318" t="s">
        <v>689</v>
      </c>
      <c r="C108" s="668"/>
      <c r="D108" s="669"/>
      <c r="E108" s="669"/>
      <c r="F108" s="670"/>
      <c r="G108" s="294"/>
      <c r="H108" s="294"/>
    </row>
    <row r="109" spans="1:62" ht="14.25" x14ac:dyDescent="0.2">
      <c r="A109" s="315" t="s">
        <v>2849</v>
      </c>
      <c r="B109" s="319" t="s">
        <v>690</v>
      </c>
      <c r="C109" s="90" t="s">
        <v>84</v>
      </c>
      <c r="D109" s="505">
        <f>G101*0.6*1.2*0.9</f>
        <v>103.67999999999999</v>
      </c>
      <c r="E109" s="317"/>
      <c r="F109" s="317">
        <f>D109*E109</f>
        <v>0</v>
      </c>
      <c r="G109" s="294"/>
      <c r="H109" s="294"/>
    </row>
    <row r="110" spans="1:62" ht="14.25" x14ac:dyDescent="0.2">
      <c r="A110" s="315" t="s">
        <v>2850</v>
      </c>
      <c r="B110" s="320" t="s">
        <v>691</v>
      </c>
      <c r="C110" s="90" t="s">
        <v>84</v>
      </c>
      <c r="D110" s="505">
        <f>G101*0.6*1.2*0.1</f>
        <v>11.52</v>
      </c>
      <c r="E110" s="317"/>
      <c r="F110" s="317">
        <f t="shared" ref="F110:F115" si="5">D110*E110</f>
        <v>0</v>
      </c>
      <c r="G110" s="294"/>
      <c r="H110" s="294"/>
    </row>
    <row r="111" spans="1:62" ht="25.5" x14ac:dyDescent="0.2">
      <c r="A111" s="315" t="s">
        <v>2851</v>
      </c>
      <c r="B111" s="79" t="s">
        <v>692</v>
      </c>
      <c r="C111" s="90" t="s">
        <v>693</v>
      </c>
      <c r="D111" s="505">
        <f>G101*0.6*0.1</f>
        <v>9.6000000000000014</v>
      </c>
      <c r="E111" s="317"/>
      <c r="F111" s="317">
        <f t="shared" si="5"/>
        <v>0</v>
      </c>
      <c r="G111" s="294"/>
      <c r="H111" s="294"/>
    </row>
    <row r="112" spans="1:62" ht="52.5" x14ac:dyDescent="0.2">
      <c r="A112" s="315" t="s">
        <v>2852</v>
      </c>
      <c r="B112" s="79" t="s">
        <v>694</v>
      </c>
      <c r="C112" s="90" t="s">
        <v>693</v>
      </c>
      <c r="D112" s="505">
        <f>G101*0.6*(0.3+0.16)</f>
        <v>44.16</v>
      </c>
      <c r="E112" s="317"/>
      <c r="F112" s="317">
        <f t="shared" si="5"/>
        <v>0</v>
      </c>
      <c r="G112" s="294"/>
      <c r="H112" s="294"/>
    </row>
    <row r="113" spans="1:8" ht="103.5" x14ac:dyDescent="0.2">
      <c r="A113" s="315" t="s">
        <v>2853</v>
      </c>
      <c r="B113" s="321" t="s">
        <v>695</v>
      </c>
      <c r="C113" s="90" t="s">
        <v>84</v>
      </c>
      <c r="D113" s="505">
        <f>G101*0.6*(1.2-0.3-0.1-0.1-0.16)</f>
        <v>51.839999999999989</v>
      </c>
      <c r="E113" s="317"/>
      <c r="F113" s="317">
        <f t="shared" si="5"/>
        <v>0</v>
      </c>
      <c r="G113" s="294"/>
      <c r="H113" s="294"/>
    </row>
    <row r="114" spans="1:8" ht="27" x14ac:dyDescent="0.2">
      <c r="A114" s="315" t="s">
        <v>2854</v>
      </c>
      <c r="B114" s="79" t="s">
        <v>696</v>
      </c>
      <c r="C114" s="90" t="s">
        <v>693</v>
      </c>
      <c r="D114" s="505">
        <f>(D109+D110)*1.25</f>
        <v>144</v>
      </c>
      <c r="E114" s="317"/>
      <c r="F114" s="317">
        <f t="shared" si="5"/>
        <v>0</v>
      </c>
      <c r="G114" s="294"/>
      <c r="H114" s="294"/>
    </row>
    <row r="115" spans="1:8" ht="51" x14ac:dyDescent="0.2">
      <c r="A115" s="315" t="s">
        <v>2855</v>
      </c>
      <c r="B115" s="79" t="s">
        <v>697</v>
      </c>
      <c r="C115" s="90" t="s">
        <v>88</v>
      </c>
      <c r="D115" s="505">
        <v>2.4</v>
      </c>
      <c r="E115" s="317"/>
      <c r="F115" s="317">
        <f t="shared" si="5"/>
        <v>0</v>
      </c>
      <c r="G115" s="294"/>
      <c r="H115" s="294"/>
    </row>
    <row r="116" spans="1:8" x14ac:dyDescent="0.2">
      <c r="A116" s="322" t="s">
        <v>2846</v>
      </c>
      <c r="B116" s="631" t="s">
        <v>145</v>
      </c>
      <c r="C116" s="632"/>
      <c r="D116" s="632"/>
      <c r="E116" s="633"/>
      <c r="F116" s="323">
        <f>SUM(F109:F115)+F107</f>
        <v>0</v>
      </c>
      <c r="G116" s="294"/>
      <c r="H116" s="294"/>
    </row>
    <row r="117" spans="1:8" x14ac:dyDescent="0.25">
      <c r="A117" s="659"/>
      <c r="B117" s="660"/>
      <c r="C117" s="660"/>
      <c r="D117" s="660"/>
      <c r="E117" s="660"/>
      <c r="F117" s="661"/>
      <c r="G117" s="294"/>
      <c r="H117" s="294"/>
    </row>
    <row r="118" spans="1:8" x14ac:dyDescent="0.2">
      <c r="A118" s="314" t="s">
        <v>2856</v>
      </c>
      <c r="B118" s="665" t="s">
        <v>87</v>
      </c>
      <c r="C118" s="666"/>
      <c r="D118" s="666"/>
      <c r="E118" s="666"/>
      <c r="F118" s="667"/>
      <c r="G118" s="294"/>
      <c r="H118" s="294"/>
    </row>
    <row r="119" spans="1:8" ht="39.75" x14ac:dyDescent="0.2">
      <c r="A119" s="315" t="s">
        <v>2857</v>
      </c>
      <c r="B119" s="79" t="s">
        <v>706</v>
      </c>
      <c r="C119" s="90" t="s">
        <v>88</v>
      </c>
      <c r="D119" s="505">
        <v>35</v>
      </c>
      <c r="E119" s="317"/>
      <c r="F119" s="317">
        <f>D119*E119</f>
        <v>0</v>
      </c>
      <c r="G119" s="324"/>
      <c r="H119" s="324"/>
    </row>
    <row r="120" spans="1:8" ht="38.25" x14ac:dyDescent="0.2">
      <c r="A120" s="315" t="s">
        <v>2858</v>
      </c>
      <c r="B120" s="325" t="s">
        <v>45</v>
      </c>
      <c r="C120" s="326" t="s">
        <v>7</v>
      </c>
      <c r="D120" s="507">
        <v>6</v>
      </c>
      <c r="E120" s="327"/>
      <c r="F120" s="327">
        <f>D120*E120</f>
        <v>0</v>
      </c>
      <c r="G120" s="294"/>
      <c r="H120" s="294"/>
    </row>
    <row r="121" spans="1:8" ht="25.5" x14ac:dyDescent="0.2">
      <c r="A121" s="315" t="s">
        <v>2859</v>
      </c>
      <c r="B121" s="325" t="s">
        <v>707</v>
      </c>
      <c r="C121" s="326" t="s">
        <v>7</v>
      </c>
      <c r="D121" s="507">
        <v>7</v>
      </c>
      <c r="E121" s="327"/>
      <c r="F121" s="327">
        <f>D121*E121</f>
        <v>0</v>
      </c>
      <c r="G121" s="294"/>
      <c r="H121" s="294"/>
    </row>
    <row r="122" spans="1:8" x14ac:dyDescent="0.2">
      <c r="A122" s="322" t="s">
        <v>2856</v>
      </c>
      <c r="B122" s="631" t="s">
        <v>146</v>
      </c>
      <c r="C122" s="632"/>
      <c r="D122" s="632"/>
      <c r="E122" s="633"/>
      <c r="F122" s="323">
        <f>SUM(F119:F121)</f>
        <v>0</v>
      </c>
      <c r="G122" s="294"/>
      <c r="H122" s="294"/>
    </row>
    <row r="123" spans="1:8" x14ac:dyDescent="0.25">
      <c r="A123" s="659"/>
      <c r="B123" s="660"/>
      <c r="C123" s="660"/>
      <c r="D123" s="660"/>
      <c r="E123" s="660"/>
      <c r="F123" s="661"/>
      <c r="G123" s="294"/>
      <c r="H123" s="294"/>
    </row>
    <row r="124" spans="1:8" x14ac:dyDescent="0.2">
      <c r="A124" s="314" t="s">
        <v>2860</v>
      </c>
      <c r="B124" s="662" t="s">
        <v>63</v>
      </c>
      <c r="C124" s="663"/>
      <c r="D124" s="663"/>
      <c r="E124" s="663"/>
      <c r="F124" s="664"/>
      <c r="G124" s="294"/>
      <c r="H124" s="294"/>
    </row>
    <row r="125" spans="1:8" ht="51" x14ac:dyDescent="0.2">
      <c r="A125" s="315" t="s">
        <v>2861</v>
      </c>
      <c r="B125" s="321" t="s">
        <v>1362</v>
      </c>
      <c r="C125" s="90"/>
      <c r="D125" s="505"/>
      <c r="E125" s="317"/>
      <c r="F125" s="317"/>
      <c r="G125" s="294"/>
      <c r="H125" s="294"/>
    </row>
    <row r="126" spans="1:8" x14ac:dyDescent="0.2">
      <c r="A126" s="315" t="s">
        <v>2862</v>
      </c>
      <c r="B126" s="319" t="s">
        <v>1363</v>
      </c>
      <c r="C126" s="90" t="s">
        <v>35</v>
      </c>
      <c r="D126" s="505">
        <f>G101</f>
        <v>160</v>
      </c>
      <c r="E126" s="362"/>
      <c r="F126" s="317">
        <f>D126*E126</f>
        <v>0</v>
      </c>
      <c r="G126" s="294"/>
      <c r="H126" s="294"/>
    </row>
    <row r="127" spans="1:8" ht="25.5" x14ac:dyDescent="0.2">
      <c r="A127" s="315" t="s">
        <v>2863</v>
      </c>
      <c r="B127" s="320" t="s">
        <v>708</v>
      </c>
      <c r="C127" s="90" t="s">
        <v>35</v>
      </c>
      <c r="D127" s="505">
        <f>D126</f>
        <v>160</v>
      </c>
      <c r="E127" s="317"/>
      <c r="F127" s="317">
        <f t="shared" ref="F127:F128" si="6">D127*E127</f>
        <v>0</v>
      </c>
      <c r="G127" s="294"/>
      <c r="H127" s="294"/>
    </row>
    <row r="128" spans="1:8" ht="51" x14ac:dyDescent="0.2">
      <c r="A128" s="315" t="s">
        <v>2864</v>
      </c>
      <c r="B128" s="79" t="s">
        <v>1338</v>
      </c>
      <c r="C128" s="90" t="s">
        <v>68</v>
      </c>
      <c r="D128" s="505">
        <v>2</v>
      </c>
      <c r="E128" s="317"/>
      <c r="F128" s="317">
        <f t="shared" si="6"/>
        <v>0</v>
      </c>
      <c r="G128" s="294"/>
      <c r="H128" s="294"/>
    </row>
    <row r="129" spans="1:8" x14ac:dyDescent="0.2">
      <c r="A129" s="322" t="s">
        <v>2860</v>
      </c>
      <c r="B129" s="646" t="s">
        <v>158</v>
      </c>
      <c r="C129" s="647"/>
      <c r="D129" s="647"/>
      <c r="E129" s="648"/>
      <c r="F129" s="329">
        <f>SUM(F125:F128)</f>
        <v>0</v>
      </c>
      <c r="G129" s="294"/>
      <c r="H129" s="294"/>
    </row>
    <row r="130" spans="1:8" x14ac:dyDescent="0.25">
      <c r="A130" s="649"/>
      <c r="B130" s="650"/>
      <c r="C130" s="650"/>
      <c r="D130" s="650"/>
      <c r="E130" s="650"/>
      <c r="F130" s="651"/>
      <c r="G130" s="294"/>
      <c r="H130" s="294"/>
    </row>
    <row r="131" spans="1:8" x14ac:dyDescent="0.2">
      <c r="A131" s="314" t="s">
        <v>2865</v>
      </c>
      <c r="B131" s="665" t="s">
        <v>89</v>
      </c>
      <c r="C131" s="666"/>
      <c r="D131" s="666"/>
      <c r="E131" s="666"/>
      <c r="F131" s="667"/>
      <c r="G131" s="294"/>
      <c r="H131" s="294"/>
    </row>
    <row r="132" spans="1:8" ht="51" x14ac:dyDescent="0.2">
      <c r="A132" s="315" t="s">
        <v>2866</v>
      </c>
      <c r="B132" s="79" t="s">
        <v>49</v>
      </c>
      <c r="C132" s="90" t="s">
        <v>7</v>
      </c>
      <c r="D132" s="505">
        <v>5</v>
      </c>
      <c r="E132" s="317"/>
      <c r="F132" s="317">
        <f>D132*E132</f>
        <v>0</v>
      </c>
      <c r="G132" s="294"/>
      <c r="H132" s="294"/>
    </row>
    <row r="133" spans="1:8" ht="25.5" x14ac:dyDescent="0.2">
      <c r="A133" s="315" t="s">
        <v>2867</v>
      </c>
      <c r="B133" s="330" t="s">
        <v>1357</v>
      </c>
      <c r="C133" s="331" t="s">
        <v>299</v>
      </c>
      <c r="D133" s="508">
        <f>G101*6</f>
        <v>960</v>
      </c>
      <c r="E133" s="332"/>
      <c r="F133" s="333">
        <f>D133*E133</f>
        <v>0</v>
      </c>
      <c r="G133" s="294"/>
      <c r="H133" s="294"/>
    </row>
    <row r="134" spans="1:8" x14ac:dyDescent="0.2">
      <c r="A134" s="322" t="s">
        <v>2865</v>
      </c>
      <c r="B134" s="631" t="s">
        <v>147</v>
      </c>
      <c r="C134" s="632"/>
      <c r="D134" s="632"/>
      <c r="E134" s="633"/>
      <c r="F134" s="334">
        <f>SUM(F132:F133)</f>
        <v>0</v>
      </c>
      <c r="G134" s="294"/>
      <c r="H134" s="294"/>
    </row>
    <row r="135" spans="1:8" x14ac:dyDescent="0.25">
      <c r="A135" s="649"/>
      <c r="B135" s="650"/>
      <c r="C135" s="650"/>
      <c r="D135" s="650"/>
      <c r="E135" s="650"/>
      <c r="F135" s="651"/>
      <c r="G135" s="294"/>
      <c r="H135" s="294"/>
    </row>
    <row r="136" spans="1:8" x14ac:dyDescent="0.25">
      <c r="A136" s="335" t="s">
        <v>2868</v>
      </c>
      <c r="B136" s="652" t="s">
        <v>98</v>
      </c>
      <c r="C136" s="653"/>
      <c r="D136" s="653"/>
      <c r="E136" s="653"/>
      <c r="F136" s="654"/>
      <c r="G136" s="294"/>
      <c r="H136" s="294"/>
    </row>
    <row r="137" spans="1:8" ht="76.5" x14ac:dyDescent="0.2">
      <c r="A137" s="308" t="s">
        <v>2869</v>
      </c>
      <c r="B137" s="79" t="s">
        <v>709</v>
      </c>
      <c r="C137" s="90" t="s">
        <v>35</v>
      </c>
      <c r="D137" s="504">
        <f>G101</f>
        <v>160</v>
      </c>
      <c r="E137" s="309"/>
      <c r="F137" s="309">
        <f>D137*E137</f>
        <v>0</v>
      </c>
      <c r="G137" s="294"/>
      <c r="H137" s="294"/>
    </row>
    <row r="138" spans="1:8" ht="140.25" x14ac:dyDescent="0.2">
      <c r="A138" s="308" t="s">
        <v>2870</v>
      </c>
      <c r="B138" s="79" t="s">
        <v>710</v>
      </c>
      <c r="C138" s="90" t="s">
        <v>68</v>
      </c>
      <c r="D138" s="504">
        <v>1</v>
      </c>
      <c r="E138" s="309"/>
      <c r="F138" s="309">
        <f t="shared" ref="F138:F140" si="7">D138*E138</f>
        <v>0</v>
      </c>
      <c r="G138" s="294"/>
      <c r="H138" s="294"/>
    </row>
    <row r="139" spans="1:8" ht="76.5" x14ac:dyDescent="0.2">
      <c r="A139" s="308" t="s">
        <v>2871</v>
      </c>
      <c r="B139" s="79" t="s">
        <v>50</v>
      </c>
      <c r="C139" s="90" t="s">
        <v>68</v>
      </c>
      <c r="D139" s="504">
        <v>1</v>
      </c>
      <c r="E139" s="309"/>
      <c r="F139" s="309">
        <f t="shared" si="7"/>
        <v>0</v>
      </c>
      <c r="G139" s="294"/>
      <c r="H139" s="294"/>
    </row>
    <row r="140" spans="1:8" x14ac:dyDescent="0.2">
      <c r="A140" s="308" t="s">
        <v>2872</v>
      </c>
      <c r="B140" s="79" t="s">
        <v>711</v>
      </c>
      <c r="C140" s="90" t="s">
        <v>35</v>
      </c>
      <c r="D140" s="504">
        <f>G101</f>
        <v>160</v>
      </c>
      <c r="E140" s="309"/>
      <c r="F140" s="309">
        <f t="shared" si="7"/>
        <v>0</v>
      </c>
      <c r="G140" s="294"/>
      <c r="H140" s="294"/>
    </row>
    <row r="141" spans="1:8" x14ac:dyDescent="0.2">
      <c r="A141" s="312" t="s">
        <v>2868</v>
      </c>
      <c r="B141" s="655" t="s">
        <v>148</v>
      </c>
      <c r="C141" s="656"/>
      <c r="D141" s="656"/>
      <c r="E141" s="657"/>
      <c r="F141" s="313">
        <f>SUM(F137:F140)</f>
        <v>0</v>
      </c>
      <c r="G141" s="294"/>
      <c r="H141" s="294"/>
    </row>
    <row r="142" spans="1:8" ht="13.5" thickBot="1" x14ac:dyDescent="0.25">
      <c r="A142" s="658"/>
      <c r="B142" s="658"/>
      <c r="C142" s="658"/>
      <c r="D142" s="658"/>
      <c r="E142" s="658"/>
      <c r="F142" s="658"/>
      <c r="G142" s="294"/>
      <c r="H142" s="294"/>
    </row>
    <row r="143" spans="1:8" ht="13.5" thickBot="1" x14ac:dyDescent="0.25">
      <c r="A143" s="640" t="s">
        <v>1351</v>
      </c>
      <c r="B143" s="641"/>
      <c r="C143" s="641"/>
      <c r="D143" s="641"/>
      <c r="E143" s="641"/>
      <c r="F143" s="642"/>
      <c r="G143" s="294"/>
      <c r="H143" s="294"/>
    </row>
    <row r="144" spans="1:8" x14ac:dyDescent="0.2">
      <c r="A144" s="312" t="s">
        <v>2843</v>
      </c>
      <c r="B144" s="643" t="s">
        <v>149</v>
      </c>
      <c r="C144" s="644"/>
      <c r="D144" s="644"/>
      <c r="E144" s="645"/>
      <c r="F144" s="336">
        <f>F104</f>
        <v>0</v>
      </c>
      <c r="G144" s="294"/>
      <c r="H144" s="294"/>
    </row>
    <row r="145" spans="1:62" x14ac:dyDescent="0.2">
      <c r="A145" s="312" t="s">
        <v>2846</v>
      </c>
      <c r="B145" s="631" t="s">
        <v>86</v>
      </c>
      <c r="C145" s="632"/>
      <c r="D145" s="632"/>
      <c r="E145" s="633"/>
      <c r="F145" s="334">
        <f>F116</f>
        <v>0</v>
      </c>
      <c r="G145" s="294"/>
      <c r="H145" s="294"/>
    </row>
    <row r="146" spans="1:62" x14ac:dyDescent="0.2">
      <c r="A146" s="312" t="s">
        <v>2856</v>
      </c>
      <c r="B146" s="631" t="s">
        <v>87</v>
      </c>
      <c r="C146" s="632"/>
      <c r="D146" s="632"/>
      <c r="E146" s="633"/>
      <c r="F146" s="334">
        <f>F122</f>
        <v>0</v>
      </c>
      <c r="G146" s="294"/>
      <c r="H146" s="294"/>
    </row>
    <row r="147" spans="1:62" x14ac:dyDescent="0.2">
      <c r="A147" s="312" t="s">
        <v>2860</v>
      </c>
      <c r="B147" s="646" t="s">
        <v>157</v>
      </c>
      <c r="C147" s="647"/>
      <c r="D147" s="647"/>
      <c r="E147" s="648"/>
      <c r="F147" s="337">
        <f>F129</f>
        <v>0</v>
      </c>
      <c r="G147" s="294"/>
      <c r="H147" s="294"/>
    </row>
    <row r="148" spans="1:62" x14ac:dyDescent="0.2">
      <c r="A148" s="312" t="s">
        <v>2865</v>
      </c>
      <c r="B148" s="631" t="s">
        <v>89</v>
      </c>
      <c r="C148" s="632"/>
      <c r="D148" s="632"/>
      <c r="E148" s="633"/>
      <c r="F148" s="334">
        <f>F134</f>
        <v>0</v>
      </c>
      <c r="G148" s="294"/>
      <c r="H148" s="294"/>
    </row>
    <row r="149" spans="1:62" ht="13.5" thickBot="1" x14ac:dyDescent="0.25">
      <c r="A149" s="312" t="s">
        <v>2868</v>
      </c>
      <c r="B149" s="634" t="s">
        <v>150</v>
      </c>
      <c r="C149" s="635"/>
      <c r="D149" s="635"/>
      <c r="E149" s="636"/>
      <c r="F149" s="336">
        <f>F141</f>
        <v>0</v>
      </c>
      <c r="G149" s="294"/>
      <c r="H149" s="294"/>
    </row>
    <row r="150" spans="1:62" ht="13.5" thickBot="1" x14ac:dyDescent="0.25">
      <c r="A150" s="358" t="s">
        <v>1590</v>
      </c>
      <c r="B150" s="637" t="s">
        <v>712</v>
      </c>
      <c r="C150" s="638"/>
      <c r="D150" s="638"/>
      <c r="E150" s="639"/>
      <c r="F150" s="338">
        <f>SUM(F144:F149)</f>
        <v>0</v>
      </c>
      <c r="G150" s="294"/>
      <c r="H150" s="294"/>
    </row>
    <row r="151" spans="1:62" ht="13.5" thickBot="1" x14ac:dyDescent="0.25"/>
    <row r="152" spans="1:62" s="77" customFormat="1" ht="15.75" x14ac:dyDescent="0.2">
      <c r="A152" s="357" t="s">
        <v>1591</v>
      </c>
      <c r="B152" s="671" t="s">
        <v>3083</v>
      </c>
      <c r="C152" s="672"/>
      <c r="D152" s="672"/>
      <c r="E152" s="672"/>
      <c r="F152" s="672"/>
      <c r="G152" s="76" t="s">
        <v>1344</v>
      </c>
      <c r="H152" s="76" t="s">
        <v>1352</v>
      </c>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c r="AY152" s="76"/>
      <c r="AZ152" s="76"/>
      <c r="BA152" s="76"/>
      <c r="BB152" s="76"/>
      <c r="BC152" s="76"/>
      <c r="BD152" s="76"/>
      <c r="BE152" s="76"/>
      <c r="BF152" s="76"/>
      <c r="BG152" s="76"/>
      <c r="BH152" s="76"/>
      <c r="BI152" s="76"/>
      <c r="BJ152" s="76"/>
    </row>
    <row r="153" spans="1:62" x14ac:dyDescent="0.25">
      <c r="A153" s="306" t="s">
        <v>2873</v>
      </c>
      <c r="B153" s="652" t="s">
        <v>99</v>
      </c>
      <c r="C153" s="653"/>
      <c r="D153" s="653"/>
      <c r="E153" s="653"/>
      <c r="F153" s="654"/>
      <c r="G153" s="307">
        <v>27</v>
      </c>
      <c r="H153" s="307">
        <v>1</v>
      </c>
    </row>
    <row r="154" spans="1:62" ht="67.5" customHeight="1" x14ac:dyDescent="0.2">
      <c r="A154" s="308" t="s">
        <v>2874</v>
      </c>
      <c r="B154" s="79" t="s">
        <v>688</v>
      </c>
      <c r="C154" s="90" t="s">
        <v>84</v>
      </c>
      <c r="D154" s="504">
        <f>2.25*H153</f>
        <v>2.25</v>
      </c>
      <c r="E154" s="309"/>
      <c r="F154" s="309">
        <f>D154*E154</f>
        <v>0</v>
      </c>
      <c r="G154" s="294"/>
      <c r="H154" s="294"/>
    </row>
    <row r="155" spans="1:62" x14ac:dyDescent="0.2">
      <c r="A155" s="312" t="s">
        <v>2873</v>
      </c>
      <c r="B155" s="655" t="s">
        <v>144</v>
      </c>
      <c r="C155" s="656"/>
      <c r="D155" s="656"/>
      <c r="E155" s="657"/>
      <c r="F155" s="313">
        <f>SUM(F154:F154)</f>
        <v>0</v>
      </c>
      <c r="G155" s="294"/>
      <c r="H155" s="294"/>
    </row>
    <row r="156" spans="1:62" x14ac:dyDescent="0.25">
      <c r="A156" s="659"/>
      <c r="B156" s="660"/>
      <c r="C156" s="660"/>
      <c r="D156" s="660"/>
      <c r="E156" s="660"/>
      <c r="F156" s="661"/>
      <c r="G156" s="294"/>
      <c r="H156" s="294"/>
    </row>
    <row r="157" spans="1:62" x14ac:dyDescent="0.2">
      <c r="A157" s="314" t="s">
        <v>2875</v>
      </c>
      <c r="B157" s="665" t="s">
        <v>86</v>
      </c>
      <c r="C157" s="666"/>
      <c r="D157" s="666"/>
      <c r="E157" s="666"/>
      <c r="F157" s="667"/>
      <c r="G157" s="294"/>
      <c r="H157" s="294"/>
    </row>
    <row r="158" spans="1:62" s="364" customFormat="1" ht="25.5" x14ac:dyDescent="0.2">
      <c r="A158" s="315" t="s">
        <v>2876</v>
      </c>
      <c r="B158" s="318" t="s">
        <v>3041</v>
      </c>
      <c r="C158" s="426" t="s">
        <v>667</v>
      </c>
      <c r="D158" s="505">
        <v>1</v>
      </c>
      <c r="E158" s="317"/>
      <c r="F158" s="317">
        <f>D158*E158</f>
        <v>0</v>
      </c>
      <c r="G158" s="382"/>
      <c r="H158" s="382"/>
    </row>
    <row r="159" spans="1:62" ht="76.5" x14ac:dyDescent="0.25">
      <c r="A159" s="315" t="s">
        <v>2877</v>
      </c>
      <c r="B159" s="318" t="s">
        <v>689</v>
      </c>
      <c r="C159" s="668"/>
      <c r="D159" s="669"/>
      <c r="E159" s="669"/>
      <c r="F159" s="670"/>
      <c r="G159" s="294"/>
      <c r="H159" s="294"/>
    </row>
    <row r="160" spans="1:62" ht="14.25" x14ac:dyDescent="0.2">
      <c r="A160" s="315" t="s">
        <v>2878</v>
      </c>
      <c r="B160" s="319" t="s">
        <v>690</v>
      </c>
      <c r="C160" s="90" t="s">
        <v>84</v>
      </c>
      <c r="D160" s="505">
        <f>G153*0.6*1.2*0.9</f>
        <v>17.495999999999999</v>
      </c>
      <c r="E160" s="317"/>
      <c r="F160" s="317">
        <f>D160*E160</f>
        <v>0</v>
      </c>
      <c r="G160" s="294"/>
      <c r="H160" s="294"/>
    </row>
    <row r="161" spans="1:8" ht="14.25" x14ac:dyDescent="0.2">
      <c r="A161" s="315" t="s">
        <v>2879</v>
      </c>
      <c r="B161" s="320" t="s">
        <v>691</v>
      </c>
      <c r="C161" s="90" t="s">
        <v>84</v>
      </c>
      <c r="D161" s="505">
        <f>G153*0.6*1.2*0.1</f>
        <v>1.944</v>
      </c>
      <c r="E161" s="317"/>
      <c r="F161" s="317">
        <f t="shared" ref="F161:F166" si="8">D161*E161</f>
        <v>0</v>
      </c>
      <c r="G161" s="294"/>
      <c r="H161" s="294"/>
    </row>
    <row r="162" spans="1:8" ht="25.5" x14ac:dyDescent="0.2">
      <c r="A162" s="315" t="s">
        <v>2880</v>
      </c>
      <c r="B162" s="79" t="s">
        <v>692</v>
      </c>
      <c r="C162" s="90" t="s">
        <v>693</v>
      </c>
      <c r="D162" s="505">
        <f>G153*0.6*0.1</f>
        <v>1.62</v>
      </c>
      <c r="E162" s="317"/>
      <c r="F162" s="317">
        <f t="shared" si="8"/>
        <v>0</v>
      </c>
      <c r="G162" s="294"/>
      <c r="H162" s="294"/>
    </row>
    <row r="163" spans="1:8" ht="52.5" x14ac:dyDescent="0.2">
      <c r="A163" s="315" t="s">
        <v>2881</v>
      </c>
      <c r="B163" s="79" t="s">
        <v>694</v>
      </c>
      <c r="C163" s="90" t="s">
        <v>693</v>
      </c>
      <c r="D163" s="505">
        <f>G153*0.6*(0.3+0.16)</f>
        <v>7.4519999999999991</v>
      </c>
      <c r="E163" s="317"/>
      <c r="F163" s="317">
        <f t="shared" si="8"/>
        <v>0</v>
      </c>
      <c r="G163" s="294"/>
      <c r="H163" s="294"/>
    </row>
    <row r="164" spans="1:8" ht="103.5" x14ac:dyDescent="0.2">
      <c r="A164" s="315" t="s">
        <v>2882</v>
      </c>
      <c r="B164" s="321" t="s">
        <v>695</v>
      </c>
      <c r="C164" s="90" t="s">
        <v>84</v>
      </c>
      <c r="D164" s="505">
        <f>G153*0.6*(1.2-0.3-0.1-0.1-0.16)</f>
        <v>8.7479999999999976</v>
      </c>
      <c r="E164" s="317"/>
      <c r="F164" s="317">
        <f t="shared" si="8"/>
        <v>0</v>
      </c>
      <c r="G164" s="294"/>
      <c r="H164" s="294"/>
    </row>
    <row r="165" spans="1:8" ht="27" x14ac:dyDescent="0.2">
      <c r="A165" s="315" t="s">
        <v>2883</v>
      </c>
      <c r="B165" s="79" t="s">
        <v>696</v>
      </c>
      <c r="C165" s="90" t="s">
        <v>693</v>
      </c>
      <c r="D165" s="505">
        <f>(D160+D161)*1.25</f>
        <v>24.299999999999997</v>
      </c>
      <c r="E165" s="317"/>
      <c r="F165" s="317">
        <f t="shared" si="8"/>
        <v>0</v>
      </c>
      <c r="G165" s="294"/>
      <c r="H165" s="294"/>
    </row>
    <row r="166" spans="1:8" ht="51" x14ac:dyDescent="0.2">
      <c r="A166" s="315" t="s">
        <v>2884</v>
      </c>
      <c r="B166" s="79" t="s">
        <v>697</v>
      </c>
      <c r="C166" s="90" t="s">
        <v>88</v>
      </c>
      <c r="D166" s="505">
        <v>2.4</v>
      </c>
      <c r="E166" s="317"/>
      <c r="F166" s="317">
        <f t="shared" si="8"/>
        <v>0</v>
      </c>
      <c r="G166" s="294"/>
      <c r="H166" s="294"/>
    </row>
    <row r="167" spans="1:8" x14ac:dyDescent="0.2">
      <c r="A167" s="322" t="s">
        <v>2875</v>
      </c>
      <c r="B167" s="631" t="s">
        <v>145</v>
      </c>
      <c r="C167" s="632"/>
      <c r="D167" s="632"/>
      <c r="E167" s="633"/>
      <c r="F167" s="323">
        <f>SUM(F158:F166)</f>
        <v>0</v>
      </c>
      <c r="G167" s="294"/>
      <c r="H167" s="294"/>
    </row>
    <row r="168" spans="1:8" x14ac:dyDescent="0.25">
      <c r="A168" s="659"/>
      <c r="B168" s="660"/>
      <c r="C168" s="660"/>
      <c r="D168" s="660"/>
      <c r="E168" s="660"/>
      <c r="F168" s="661"/>
      <c r="G168" s="294"/>
      <c r="H168" s="294"/>
    </row>
    <row r="169" spans="1:8" x14ac:dyDescent="0.2">
      <c r="A169" s="314" t="s">
        <v>2885</v>
      </c>
      <c r="B169" s="665" t="s">
        <v>87</v>
      </c>
      <c r="C169" s="666"/>
      <c r="D169" s="666"/>
      <c r="E169" s="666"/>
      <c r="F169" s="667"/>
      <c r="G169" s="294"/>
      <c r="H169" s="294"/>
    </row>
    <row r="170" spans="1:8" ht="39.75" x14ac:dyDescent="0.2">
      <c r="A170" s="315" t="s">
        <v>2886</v>
      </c>
      <c r="B170" s="79" t="s">
        <v>706</v>
      </c>
      <c r="C170" s="90" t="s">
        <v>88</v>
      </c>
      <c r="D170" s="505">
        <v>5</v>
      </c>
      <c r="E170" s="317"/>
      <c r="F170" s="317">
        <f>D170*E170</f>
        <v>0</v>
      </c>
      <c r="G170" s="324"/>
      <c r="H170" s="324"/>
    </row>
    <row r="171" spans="1:8" ht="38.25" x14ac:dyDescent="0.2">
      <c r="A171" s="315" t="s">
        <v>2887</v>
      </c>
      <c r="B171" s="325" t="s">
        <v>45</v>
      </c>
      <c r="C171" s="326" t="s">
        <v>7</v>
      </c>
      <c r="D171" s="507">
        <v>1</v>
      </c>
      <c r="E171" s="327"/>
      <c r="F171" s="327">
        <f>D171*E171</f>
        <v>0</v>
      </c>
      <c r="G171" s="294"/>
      <c r="H171" s="294"/>
    </row>
    <row r="172" spans="1:8" ht="25.5" x14ac:dyDescent="0.2">
      <c r="A172" s="315" t="s">
        <v>2888</v>
      </c>
      <c r="B172" s="325" t="s">
        <v>707</v>
      </c>
      <c r="C172" s="326" t="s">
        <v>7</v>
      </c>
      <c r="D172" s="507">
        <v>1</v>
      </c>
      <c r="E172" s="327"/>
      <c r="F172" s="327">
        <f>D172*E172</f>
        <v>0</v>
      </c>
      <c r="G172" s="294"/>
      <c r="H172" s="294"/>
    </row>
    <row r="173" spans="1:8" x14ac:dyDescent="0.2">
      <c r="A173" s="322" t="s">
        <v>2885</v>
      </c>
      <c r="B173" s="631" t="s">
        <v>146</v>
      </c>
      <c r="C173" s="632"/>
      <c r="D173" s="632"/>
      <c r="E173" s="633"/>
      <c r="F173" s="323">
        <f>SUM(F170:F172)</f>
        <v>0</v>
      </c>
      <c r="G173" s="294"/>
      <c r="H173" s="294"/>
    </row>
    <row r="174" spans="1:8" x14ac:dyDescent="0.25">
      <c r="A174" s="659"/>
      <c r="B174" s="660"/>
      <c r="C174" s="660"/>
      <c r="D174" s="660"/>
      <c r="E174" s="660"/>
      <c r="F174" s="661"/>
      <c r="G174" s="294"/>
      <c r="H174" s="294"/>
    </row>
    <row r="175" spans="1:8" x14ac:dyDescent="0.2">
      <c r="A175" s="314" t="s">
        <v>2889</v>
      </c>
      <c r="B175" s="662" t="s">
        <v>63</v>
      </c>
      <c r="C175" s="663"/>
      <c r="D175" s="663"/>
      <c r="E175" s="663"/>
      <c r="F175" s="664"/>
      <c r="G175" s="294"/>
      <c r="H175" s="294"/>
    </row>
    <row r="176" spans="1:8" ht="51" x14ac:dyDescent="0.2">
      <c r="A176" s="315" t="s">
        <v>2890</v>
      </c>
      <c r="B176" s="321" t="s">
        <v>1362</v>
      </c>
      <c r="C176" s="90"/>
      <c r="D176" s="505"/>
      <c r="E176" s="317"/>
      <c r="F176" s="317"/>
      <c r="G176" s="294"/>
      <c r="H176" s="294"/>
    </row>
    <row r="177" spans="1:8" x14ac:dyDescent="0.2">
      <c r="A177" s="315" t="s">
        <v>2891</v>
      </c>
      <c r="B177" s="319" t="s">
        <v>1363</v>
      </c>
      <c r="C177" s="90" t="s">
        <v>35</v>
      </c>
      <c r="D177" s="505">
        <f>G153</f>
        <v>27</v>
      </c>
      <c r="E177" s="362"/>
      <c r="F177" s="317">
        <f>D177*E177</f>
        <v>0</v>
      </c>
      <c r="G177" s="294"/>
      <c r="H177" s="294"/>
    </row>
    <row r="178" spans="1:8" ht="51" x14ac:dyDescent="0.2">
      <c r="A178" s="315" t="s">
        <v>2892</v>
      </c>
      <c r="B178" s="321" t="s">
        <v>1365</v>
      </c>
      <c r="C178" s="90"/>
      <c r="D178" s="505"/>
      <c r="E178" s="317"/>
      <c r="F178" s="317"/>
      <c r="G178" s="294"/>
      <c r="H178" s="294"/>
    </row>
    <row r="179" spans="1:8" x14ac:dyDescent="0.2">
      <c r="A179" s="315" t="s">
        <v>2893</v>
      </c>
      <c r="B179" s="319" t="s">
        <v>1364</v>
      </c>
      <c r="C179" s="90" t="s">
        <v>35</v>
      </c>
      <c r="D179" s="505">
        <v>25</v>
      </c>
      <c r="E179" s="362"/>
      <c r="F179" s="317">
        <f>D179*E179</f>
        <v>0</v>
      </c>
      <c r="G179" s="294"/>
      <c r="H179" s="294"/>
    </row>
    <row r="180" spans="1:8" ht="25.5" x14ac:dyDescent="0.2">
      <c r="A180" s="315" t="s">
        <v>3087</v>
      </c>
      <c r="B180" s="320" t="s">
        <v>708</v>
      </c>
      <c r="C180" s="90" t="s">
        <v>35</v>
      </c>
      <c r="D180" s="505">
        <f>D177</f>
        <v>27</v>
      </c>
      <c r="E180" s="317"/>
      <c r="F180" s="317">
        <f>D180*E180</f>
        <v>0</v>
      </c>
      <c r="G180" s="294"/>
      <c r="H180" s="294"/>
    </row>
    <row r="181" spans="1:8" ht="51" x14ac:dyDescent="0.2">
      <c r="A181" s="315" t="s">
        <v>3088</v>
      </c>
      <c r="B181" s="79" t="s">
        <v>1338</v>
      </c>
      <c r="C181" s="90" t="s">
        <v>68</v>
      </c>
      <c r="D181" s="505">
        <v>2</v>
      </c>
      <c r="E181" s="317"/>
      <c r="F181" s="317">
        <f>D181*E181</f>
        <v>0</v>
      </c>
      <c r="G181" s="294"/>
      <c r="H181" s="294"/>
    </row>
    <row r="182" spans="1:8" x14ac:dyDescent="0.2">
      <c r="A182" s="322" t="s">
        <v>2889</v>
      </c>
      <c r="B182" s="646" t="s">
        <v>158</v>
      </c>
      <c r="C182" s="647"/>
      <c r="D182" s="647"/>
      <c r="E182" s="648"/>
      <c r="F182" s="329">
        <f>SUM(F176:F181)</f>
        <v>0</v>
      </c>
      <c r="G182" s="294"/>
      <c r="H182" s="294"/>
    </row>
    <row r="183" spans="1:8" x14ac:dyDescent="0.25">
      <c r="A183" s="649"/>
      <c r="B183" s="650"/>
      <c r="C183" s="650"/>
      <c r="D183" s="650"/>
      <c r="E183" s="650"/>
      <c r="F183" s="651"/>
      <c r="G183" s="294"/>
      <c r="H183" s="294"/>
    </row>
    <row r="184" spans="1:8" x14ac:dyDescent="0.2">
      <c r="A184" s="314" t="s">
        <v>2894</v>
      </c>
      <c r="B184" s="665" t="s">
        <v>89</v>
      </c>
      <c r="C184" s="666"/>
      <c r="D184" s="666"/>
      <c r="E184" s="666"/>
      <c r="F184" s="667"/>
      <c r="G184" s="294"/>
      <c r="H184" s="294"/>
    </row>
    <row r="185" spans="1:8" ht="51" x14ac:dyDescent="0.2">
      <c r="A185" s="315" t="s">
        <v>2895</v>
      </c>
      <c r="B185" s="79" t="s">
        <v>49</v>
      </c>
      <c r="C185" s="90" t="s">
        <v>7</v>
      </c>
      <c r="D185" s="505">
        <v>1</v>
      </c>
      <c r="E185" s="317"/>
      <c r="F185" s="317">
        <f>D185*E185</f>
        <v>0</v>
      </c>
      <c r="G185" s="294"/>
      <c r="H185" s="294"/>
    </row>
    <row r="186" spans="1:8" ht="25.5" x14ac:dyDescent="0.2">
      <c r="A186" s="315" t="s">
        <v>2896</v>
      </c>
      <c r="B186" s="330" t="s">
        <v>1357</v>
      </c>
      <c r="C186" s="331" t="s">
        <v>299</v>
      </c>
      <c r="D186" s="508">
        <f>G153*6</f>
        <v>162</v>
      </c>
      <c r="E186" s="332"/>
      <c r="F186" s="333">
        <f>D186*E186</f>
        <v>0</v>
      </c>
      <c r="G186" s="294"/>
      <c r="H186" s="294"/>
    </row>
    <row r="187" spans="1:8" x14ac:dyDescent="0.2">
      <c r="A187" s="315" t="s">
        <v>3089</v>
      </c>
      <c r="B187" s="330" t="s">
        <v>3042</v>
      </c>
      <c r="C187" s="331" t="s">
        <v>667</v>
      </c>
      <c r="D187" s="508">
        <v>1</v>
      </c>
      <c r="E187" s="332"/>
      <c r="F187" s="317">
        <f>D187*E187</f>
        <v>0</v>
      </c>
      <c r="G187" s="294"/>
      <c r="H187" s="294"/>
    </row>
    <row r="188" spans="1:8" x14ac:dyDescent="0.2">
      <c r="A188" s="322" t="s">
        <v>2894</v>
      </c>
      <c r="B188" s="631" t="s">
        <v>147</v>
      </c>
      <c r="C188" s="632"/>
      <c r="D188" s="632"/>
      <c r="E188" s="633"/>
      <c r="F188" s="334">
        <f>SUM(F185:F187)</f>
        <v>0</v>
      </c>
      <c r="G188" s="294"/>
      <c r="H188" s="294"/>
    </row>
    <row r="189" spans="1:8" x14ac:dyDescent="0.25">
      <c r="A189" s="649"/>
      <c r="B189" s="650"/>
      <c r="C189" s="650"/>
      <c r="D189" s="650"/>
      <c r="E189" s="650"/>
      <c r="F189" s="651"/>
      <c r="G189" s="294"/>
      <c r="H189" s="294"/>
    </row>
    <row r="190" spans="1:8" x14ac:dyDescent="0.25">
      <c r="A190" s="335" t="s">
        <v>2897</v>
      </c>
      <c r="B190" s="652" t="s">
        <v>98</v>
      </c>
      <c r="C190" s="653"/>
      <c r="D190" s="653"/>
      <c r="E190" s="653"/>
      <c r="F190" s="654"/>
      <c r="G190" s="294"/>
      <c r="H190" s="294"/>
    </row>
    <row r="191" spans="1:8" ht="76.5" x14ac:dyDescent="0.2">
      <c r="A191" s="308" t="s">
        <v>2898</v>
      </c>
      <c r="B191" s="79" t="s">
        <v>709</v>
      </c>
      <c r="C191" s="90" t="s">
        <v>35</v>
      </c>
      <c r="D191" s="504">
        <f>G153</f>
        <v>27</v>
      </c>
      <c r="E191" s="309"/>
      <c r="F191" s="309">
        <f>D191*E191</f>
        <v>0</v>
      </c>
      <c r="G191" s="294"/>
      <c r="H191" s="294"/>
    </row>
    <row r="192" spans="1:8" ht="140.25" x14ac:dyDescent="0.2">
      <c r="A192" s="308" t="s">
        <v>2899</v>
      </c>
      <c r="B192" s="79" t="s">
        <v>710</v>
      </c>
      <c r="C192" s="90" t="s">
        <v>68</v>
      </c>
      <c r="D192" s="504">
        <v>1</v>
      </c>
      <c r="E192" s="309"/>
      <c r="F192" s="309">
        <f>D192*E192</f>
        <v>0</v>
      </c>
      <c r="G192" s="294"/>
      <c r="H192" s="294"/>
    </row>
    <row r="193" spans="1:62" ht="76.5" x14ac:dyDescent="0.2">
      <c r="A193" s="308" t="s">
        <v>2900</v>
      </c>
      <c r="B193" s="79" t="s">
        <v>50</v>
      </c>
      <c r="C193" s="90" t="s">
        <v>68</v>
      </c>
      <c r="D193" s="504">
        <v>1</v>
      </c>
      <c r="E193" s="309"/>
      <c r="F193" s="309">
        <f>D193*E193</f>
        <v>0</v>
      </c>
      <c r="G193" s="294"/>
      <c r="H193" s="294"/>
    </row>
    <row r="194" spans="1:62" x14ac:dyDescent="0.2">
      <c r="A194" s="308" t="s">
        <v>2901</v>
      </c>
      <c r="B194" s="79" t="s">
        <v>711</v>
      </c>
      <c r="C194" s="90" t="s">
        <v>35</v>
      </c>
      <c r="D194" s="504">
        <f>G153</f>
        <v>27</v>
      </c>
      <c r="E194" s="309"/>
      <c r="F194" s="309">
        <f>D194*E194</f>
        <v>0</v>
      </c>
      <c r="G194" s="294"/>
      <c r="H194" s="294"/>
    </row>
    <row r="195" spans="1:62" x14ac:dyDescent="0.2">
      <c r="A195" s="312" t="s">
        <v>2897</v>
      </c>
      <c r="B195" s="655" t="s">
        <v>148</v>
      </c>
      <c r="C195" s="656"/>
      <c r="D195" s="656"/>
      <c r="E195" s="657"/>
      <c r="F195" s="313">
        <f>SUM(F191:F194)</f>
        <v>0</v>
      </c>
      <c r="G195" s="294"/>
      <c r="H195" s="294"/>
    </row>
    <row r="196" spans="1:62" ht="13.5" thickBot="1" x14ac:dyDescent="0.25">
      <c r="A196" s="658"/>
      <c r="B196" s="658"/>
      <c r="C196" s="658"/>
      <c r="D196" s="658"/>
      <c r="E196" s="658"/>
      <c r="F196" s="658"/>
      <c r="G196" s="294"/>
      <c r="H196" s="294"/>
    </row>
    <row r="197" spans="1:62" ht="13.5" thickBot="1" x14ac:dyDescent="0.25">
      <c r="A197" s="640" t="s">
        <v>1351</v>
      </c>
      <c r="B197" s="641"/>
      <c r="C197" s="641"/>
      <c r="D197" s="641"/>
      <c r="E197" s="641"/>
      <c r="F197" s="642"/>
      <c r="G197" s="294"/>
      <c r="H197" s="294"/>
    </row>
    <row r="198" spans="1:62" x14ac:dyDescent="0.2">
      <c r="A198" s="312" t="s">
        <v>2873</v>
      </c>
      <c r="B198" s="643" t="s">
        <v>149</v>
      </c>
      <c r="C198" s="644"/>
      <c r="D198" s="644"/>
      <c r="E198" s="645"/>
      <c r="F198" s="336">
        <f>F155</f>
        <v>0</v>
      </c>
      <c r="G198" s="294"/>
      <c r="H198" s="294"/>
    </row>
    <row r="199" spans="1:62" x14ac:dyDescent="0.2">
      <c r="A199" s="312" t="s">
        <v>2875</v>
      </c>
      <c r="B199" s="631" t="s">
        <v>86</v>
      </c>
      <c r="C199" s="632"/>
      <c r="D199" s="632"/>
      <c r="E199" s="633"/>
      <c r="F199" s="334">
        <f>F167</f>
        <v>0</v>
      </c>
      <c r="G199" s="294"/>
      <c r="H199" s="294"/>
    </row>
    <row r="200" spans="1:62" x14ac:dyDescent="0.2">
      <c r="A200" s="312" t="s">
        <v>2885</v>
      </c>
      <c r="B200" s="631" t="s">
        <v>87</v>
      </c>
      <c r="C200" s="632"/>
      <c r="D200" s="632"/>
      <c r="E200" s="633"/>
      <c r="F200" s="334">
        <f>F173</f>
        <v>0</v>
      </c>
      <c r="G200" s="294"/>
      <c r="H200" s="294"/>
    </row>
    <row r="201" spans="1:62" x14ac:dyDescent="0.2">
      <c r="A201" s="312" t="s">
        <v>2889</v>
      </c>
      <c r="B201" s="646" t="s">
        <v>157</v>
      </c>
      <c r="C201" s="647"/>
      <c r="D201" s="647"/>
      <c r="E201" s="648"/>
      <c r="F201" s="337">
        <f>F182</f>
        <v>0</v>
      </c>
      <c r="G201" s="294"/>
      <c r="H201" s="294"/>
    </row>
    <row r="202" spans="1:62" x14ac:dyDescent="0.2">
      <c r="A202" s="312" t="s">
        <v>2894</v>
      </c>
      <c r="B202" s="631" t="s">
        <v>89</v>
      </c>
      <c r="C202" s="632"/>
      <c r="D202" s="632"/>
      <c r="E202" s="633"/>
      <c r="F202" s="334">
        <f>F188</f>
        <v>0</v>
      </c>
      <c r="G202" s="294"/>
      <c r="H202" s="294"/>
    </row>
    <row r="203" spans="1:62" ht="13.5" thickBot="1" x14ac:dyDescent="0.25">
      <c r="A203" s="312" t="s">
        <v>2897</v>
      </c>
      <c r="B203" s="634" t="s">
        <v>150</v>
      </c>
      <c r="C203" s="635"/>
      <c r="D203" s="635"/>
      <c r="E203" s="636"/>
      <c r="F203" s="336">
        <f>F195</f>
        <v>0</v>
      </c>
      <c r="G203" s="294"/>
      <c r="H203" s="294"/>
    </row>
    <row r="204" spans="1:62" ht="13.5" thickBot="1" x14ac:dyDescent="0.25">
      <c r="A204" s="358" t="s">
        <v>1591</v>
      </c>
      <c r="B204" s="637" t="s">
        <v>712</v>
      </c>
      <c r="C204" s="638"/>
      <c r="D204" s="638"/>
      <c r="E204" s="639"/>
      <c r="F204" s="338">
        <f>SUM(F198:F203)</f>
        <v>0</v>
      </c>
      <c r="G204" s="294"/>
      <c r="H204" s="294"/>
    </row>
    <row r="205" spans="1:62" ht="13.5" thickBot="1" x14ac:dyDescent="0.25"/>
    <row r="206" spans="1:62" s="77" customFormat="1" ht="15.75" x14ac:dyDescent="0.2">
      <c r="A206" s="357" t="s">
        <v>1592</v>
      </c>
      <c r="B206" s="671" t="s">
        <v>3084</v>
      </c>
      <c r="C206" s="672"/>
      <c r="D206" s="672"/>
      <c r="E206" s="672"/>
      <c r="F206" s="672"/>
      <c r="G206" s="76" t="s">
        <v>1344</v>
      </c>
      <c r="H206" s="76" t="s">
        <v>1352</v>
      </c>
      <c r="I206" s="76"/>
      <c r="J206" s="76"/>
      <c r="K206" s="76"/>
      <c r="L206" s="76"/>
      <c r="M206" s="76"/>
      <c r="N206" s="76"/>
      <c r="O206" s="76"/>
      <c r="P206" s="76"/>
      <c r="Q206" s="76"/>
      <c r="R206" s="76"/>
      <c r="S206" s="76"/>
      <c r="T206" s="76"/>
      <c r="U206" s="76"/>
      <c r="V206" s="76"/>
      <c r="W206" s="76"/>
      <c r="X206" s="76"/>
      <c r="Y206" s="76"/>
      <c r="Z206" s="76"/>
      <c r="AA206" s="76"/>
      <c r="AB206" s="76"/>
      <c r="AC206" s="76"/>
      <c r="AD206" s="76"/>
      <c r="AE206" s="76"/>
      <c r="AF206" s="76"/>
      <c r="AG206" s="76"/>
      <c r="AH206" s="76"/>
      <c r="AI206" s="76"/>
      <c r="AJ206" s="76"/>
      <c r="AK206" s="76"/>
      <c r="AL206" s="76"/>
      <c r="AM206" s="76"/>
      <c r="AN206" s="76"/>
      <c r="AO206" s="76"/>
      <c r="AP206" s="76"/>
      <c r="AQ206" s="76"/>
      <c r="AR206" s="76"/>
      <c r="AS206" s="76"/>
      <c r="AT206" s="76"/>
      <c r="AU206" s="76"/>
      <c r="AV206" s="76"/>
      <c r="AW206" s="76"/>
      <c r="AX206" s="76"/>
      <c r="AY206" s="76"/>
      <c r="AZ206" s="76"/>
      <c r="BA206" s="76"/>
      <c r="BB206" s="76"/>
      <c r="BC206" s="76"/>
      <c r="BD206" s="76"/>
      <c r="BE206" s="76"/>
      <c r="BF206" s="76"/>
      <c r="BG206" s="76"/>
      <c r="BH206" s="76"/>
      <c r="BI206" s="76"/>
      <c r="BJ206" s="76"/>
    </row>
    <row r="207" spans="1:62" x14ac:dyDescent="0.25">
      <c r="A207" s="306" t="s">
        <v>2902</v>
      </c>
      <c r="B207" s="652" t="s">
        <v>99</v>
      </c>
      <c r="C207" s="653"/>
      <c r="D207" s="653"/>
      <c r="E207" s="653"/>
      <c r="F207" s="654"/>
      <c r="G207" s="307">
        <v>25</v>
      </c>
      <c r="H207" s="307">
        <v>1</v>
      </c>
    </row>
    <row r="208" spans="1:62" ht="67.5" customHeight="1" x14ac:dyDescent="0.2">
      <c r="A208" s="308" t="s">
        <v>2903</v>
      </c>
      <c r="B208" s="79" t="s">
        <v>688</v>
      </c>
      <c r="C208" s="90" t="s">
        <v>84</v>
      </c>
      <c r="D208" s="504">
        <f>2.25*H207</f>
        <v>2.25</v>
      </c>
      <c r="E208" s="309"/>
      <c r="F208" s="309">
        <f>D208*E208</f>
        <v>0</v>
      </c>
      <c r="G208" s="294"/>
      <c r="H208" s="294"/>
    </row>
    <row r="209" spans="1:8" x14ac:dyDescent="0.2">
      <c r="A209" s="312" t="s">
        <v>2902</v>
      </c>
      <c r="B209" s="655" t="s">
        <v>144</v>
      </c>
      <c r="C209" s="656"/>
      <c r="D209" s="656"/>
      <c r="E209" s="657"/>
      <c r="F209" s="313">
        <f>SUM(F208:F208)</f>
        <v>0</v>
      </c>
      <c r="G209" s="294"/>
      <c r="H209" s="294"/>
    </row>
    <row r="210" spans="1:8" x14ac:dyDescent="0.25">
      <c r="A210" s="659"/>
      <c r="B210" s="660"/>
      <c r="C210" s="660"/>
      <c r="D210" s="660"/>
      <c r="E210" s="660"/>
      <c r="F210" s="661"/>
      <c r="G210" s="294"/>
      <c r="H210" s="294"/>
    </row>
    <row r="211" spans="1:8" x14ac:dyDescent="0.2">
      <c r="A211" s="314" t="s">
        <v>2904</v>
      </c>
      <c r="B211" s="665" t="s">
        <v>86</v>
      </c>
      <c r="C211" s="666"/>
      <c r="D211" s="666"/>
      <c r="E211" s="666"/>
      <c r="F211" s="667"/>
      <c r="G211" s="294"/>
      <c r="H211" s="294"/>
    </row>
    <row r="212" spans="1:8" s="364" customFormat="1" ht="25.5" x14ac:dyDescent="0.2">
      <c r="A212" s="315" t="s">
        <v>2905</v>
      </c>
      <c r="B212" s="318" t="s">
        <v>3041</v>
      </c>
      <c r="C212" s="426" t="s">
        <v>667</v>
      </c>
      <c r="D212" s="505">
        <v>1</v>
      </c>
      <c r="E212" s="317"/>
      <c r="F212" s="317">
        <f>D212*E212</f>
        <v>0</v>
      </c>
      <c r="G212" s="382"/>
      <c r="H212" s="382"/>
    </row>
    <row r="213" spans="1:8" ht="76.5" x14ac:dyDescent="0.25">
      <c r="A213" s="315" t="s">
        <v>2906</v>
      </c>
      <c r="B213" s="318" t="s">
        <v>689</v>
      </c>
      <c r="C213" s="668"/>
      <c r="D213" s="669"/>
      <c r="E213" s="669"/>
      <c r="F213" s="670"/>
      <c r="G213" s="294"/>
      <c r="H213" s="294"/>
    </row>
    <row r="214" spans="1:8" ht="14.25" x14ac:dyDescent="0.2">
      <c r="A214" s="315" t="s">
        <v>2907</v>
      </c>
      <c r="B214" s="319" t="s">
        <v>690</v>
      </c>
      <c r="C214" s="90" t="s">
        <v>84</v>
      </c>
      <c r="D214" s="505">
        <f>G207*0.6*1.2*0.9</f>
        <v>16.2</v>
      </c>
      <c r="E214" s="317"/>
      <c r="F214" s="317">
        <f>D214*E214</f>
        <v>0</v>
      </c>
      <c r="G214" s="294"/>
      <c r="H214" s="294"/>
    </row>
    <row r="215" spans="1:8" ht="14.25" x14ac:dyDescent="0.2">
      <c r="A215" s="315" t="s">
        <v>2908</v>
      </c>
      <c r="B215" s="320" t="s">
        <v>691</v>
      </c>
      <c r="C215" s="90" t="s">
        <v>84</v>
      </c>
      <c r="D215" s="505">
        <f>G207*0.6*1.2*0.1</f>
        <v>1.8</v>
      </c>
      <c r="E215" s="317"/>
      <c r="F215" s="317">
        <f t="shared" ref="F215:F220" si="9">D215*E215</f>
        <v>0</v>
      </c>
      <c r="G215" s="294"/>
      <c r="H215" s="294"/>
    </row>
    <row r="216" spans="1:8" ht="25.5" x14ac:dyDescent="0.2">
      <c r="A216" s="315" t="s">
        <v>2909</v>
      </c>
      <c r="B216" s="79" t="s">
        <v>692</v>
      </c>
      <c r="C216" s="90" t="s">
        <v>693</v>
      </c>
      <c r="D216" s="505">
        <f>G207*0.6*0.1</f>
        <v>1.5</v>
      </c>
      <c r="E216" s="317"/>
      <c r="F216" s="317">
        <f t="shared" si="9"/>
        <v>0</v>
      </c>
      <c r="G216" s="294"/>
      <c r="H216" s="294"/>
    </row>
    <row r="217" spans="1:8" ht="52.5" x14ac:dyDescent="0.2">
      <c r="A217" s="315" t="s">
        <v>2910</v>
      </c>
      <c r="B217" s="79" t="s">
        <v>694</v>
      </c>
      <c r="C217" s="90" t="s">
        <v>693</v>
      </c>
      <c r="D217" s="505">
        <f>G207*0.6*(0.3+0.16)</f>
        <v>6.8999999999999995</v>
      </c>
      <c r="E217" s="317"/>
      <c r="F217" s="317">
        <f t="shared" si="9"/>
        <v>0</v>
      </c>
      <c r="G217" s="294"/>
      <c r="H217" s="294"/>
    </row>
    <row r="218" spans="1:8" ht="103.5" x14ac:dyDescent="0.2">
      <c r="A218" s="315" t="s">
        <v>2911</v>
      </c>
      <c r="B218" s="321" t="s">
        <v>695</v>
      </c>
      <c r="C218" s="90" t="s">
        <v>84</v>
      </c>
      <c r="D218" s="505">
        <f>G207*0.6*(1.2-0.3-0.1-0.1-0.16)</f>
        <v>8.1</v>
      </c>
      <c r="E218" s="317"/>
      <c r="F218" s="317">
        <f t="shared" si="9"/>
        <v>0</v>
      </c>
      <c r="G218" s="294"/>
      <c r="H218" s="294"/>
    </row>
    <row r="219" spans="1:8" ht="27" x14ac:dyDescent="0.2">
      <c r="A219" s="315" t="s">
        <v>2912</v>
      </c>
      <c r="B219" s="79" t="s">
        <v>696</v>
      </c>
      <c r="C219" s="90" t="s">
        <v>693</v>
      </c>
      <c r="D219" s="505">
        <f>(D214+D215)*1.25</f>
        <v>22.5</v>
      </c>
      <c r="E219" s="317"/>
      <c r="F219" s="317">
        <f t="shared" si="9"/>
        <v>0</v>
      </c>
      <c r="G219" s="294"/>
      <c r="H219" s="294"/>
    </row>
    <row r="220" spans="1:8" ht="51" x14ac:dyDescent="0.2">
      <c r="A220" s="315" t="s">
        <v>2913</v>
      </c>
      <c r="B220" s="79" t="s">
        <v>697</v>
      </c>
      <c r="C220" s="90" t="s">
        <v>88</v>
      </c>
      <c r="D220" s="505">
        <v>2.4</v>
      </c>
      <c r="E220" s="317"/>
      <c r="F220" s="317">
        <f t="shared" si="9"/>
        <v>0</v>
      </c>
      <c r="G220" s="294"/>
      <c r="H220" s="294"/>
    </row>
    <row r="221" spans="1:8" x14ac:dyDescent="0.2">
      <c r="A221" s="322" t="s">
        <v>2904</v>
      </c>
      <c r="B221" s="631" t="s">
        <v>145</v>
      </c>
      <c r="C221" s="632"/>
      <c r="D221" s="632"/>
      <c r="E221" s="633"/>
      <c r="F221" s="323">
        <f>SUM(F212:F220)</f>
        <v>0</v>
      </c>
      <c r="G221" s="294"/>
      <c r="H221" s="294"/>
    </row>
    <row r="222" spans="1:8" x14ac:dyDescent="0.25">
      <c r="A222" s="659"/>
      <c r="B222" s="660"/>
      <c r="C222" s="660"/>
      <c r="D222" s="660"/>
      <c r="E222" s="660"/>
      <c r="F222" s="661"/>
      <c r="G222" s="294"/>
      <c r="H222" s="294"/>
    </row>
    <row r="223" spans="1:8" x14ac:dyDescent="0.2">
      <c r="A223" s="314" t="s">
        <v>2914</v>
      </c>
      <c r="B223" s="665" t="s">
        <v>87</v>
      </c>
      <c r="C223" s="666"/>
      <c r="D223" s="666"/>
      <c r="E223" s="666"/>
      <c r="F223" s="667"/>
      <c r="G223" s="294"/>
      <c r="H223" s="294"/>
    </row>
    <row r="224" spans="1:8" ht="39.75" x14ac:dyDescent="0.2">
      <c r="A224" s="315" t="s">
        <v>2915</v>
      </c>
      <c r="B224" s="79" t="s">
        <v>706</v>
      </c>
      <c r="C224" s="90" t="s">
        <v>88</v>
      </c>
      <c r="D224" s="505">
        <v>5</v>
      </c>
      <c r="E224" s="317"/>
      <c r="F224" s="317">
        <f>D224*E224</f>
        <v>0</v>
      </c>
      <c r="G224" s="324"/>
      <c r="H224" s="324"/>
    </row>
    <row r="225" spans="1:8" ht="38.25" x14ac:dyDescent="0.2">
      <c r="A225" s="315" t="s">
        <v>2916</v>
      </c>
      <c r="B225" s="325" t="s">
        <v>45</v>
      </c>
      <c r="C225" s="326" t="s">
        <v>7</v>
      </c>
      <c r="D225" s="507">
        <v>1</v>
      </c>
      <c r="E225" s="327"/>
      <c r="F225" s="327">
        <f>D225*E225</f>
        <v>0</v>
      </c>
      <c r="G225" s="294"/>
      <c r="H225" s="294"/>
    </row>
    <row r="226" spans="1:8" ht="25.5" x14ac:dyDescent="0.2">
      <c r="A226" s="315" t="s">
        <v>2917</v>
      </c>
      <c r="B226" s="325" t="s">
        <v>707</v>
      </c>
      <c r="C226" s="326" t="s">
        <v>7</v>
      </c>
      <c r="D226" s="507">
        <v>1</v>
      </c>
      <c r="E226" s="327"/>
      <c r="F226" s="327">
        <f>D226*E226</f>
        <v>0</v>
      </c>
      <c r="G226" s="294"/>
      <c r="H226" s="294"/>
    </row>
    <row r="227" spans="1:8" x14ac:dyDescent="0.2">
      <c r="A227" s="322" t="s">
        <v>2914</v>
      </c>
      <c r="B227" s="631" t="s">
        <v>146</v>
      </c>
      <c r="C227" s="632"/>
      <c r="D227" s="632"/>
      <c r="E227" s="633"/>
      <c r="F227" s="323">
        <f>SUM(F224:F226)</f>
        <v>0</v>
      </c>
      <c r="G227" s="294"/>
      <c r="H227" s="294"/>
    </row>
    <row r="228" spans="1:8" x14ac:dyDescent="0.25">
      <c r="A228" s="659"/>
      <c r="B228" s="660"/>
      <c r="C228" s="660"/>
      <c r="D228" s="660"/>
      <c r="E228" s="660"/>
      <c r="F228" s="661"/>
      <c r="G228" s="294"/>
      <c r="H228" s="294"/>
    </row>
    <row r="229" spans="1:8" x14ac:dyDescent="0.2">
      <c r="A229" s="314" t="s">
        <v>2918</v>
      </c>
      <c r="B229" s="662" t="s">
        <v>63</v>
      </c>
      <c r="C229" s="663"/>
      <c r="D229" s="663"/>
      <c r="E229" s="663"/>
      <c r="F229" s="664"/>
      <c r="G229" s="294"/>
      <c r="H229" s="294"/>
    </row>
    <row r="230" spans="1:8" ht="51" x14ac:dyDescent="0.2">
      <c r="A230" s="315" t="s">
        <v>2919</v>
      </c>
      <c r="B230" s="321" t="s">
        <v>1362</v>
      </c>
      <c r="C230" s="90"/>
      <c r="D230" s="505"/>
      <c r="E230" s="317"/>
      <c r="F230" s="317"/>
      <c r="G230" s="294"/>
      <c r="H230" s="294"/>
    </row>
    <row r="231" spans="1:8" x14ac:dyDescent="0.2">
      <c r="A231" s="315" t="s">
        <v>2920</v>
      </c>
      <c r="B231" s="319" t="s">
        <v>1363</v>
      </c>
      <c r="C231" s="90" t="s">
        <v>35</v>
      </c>
      <c r="D231" s="505">
        <f>G207</f>
        <v>25</v>
      </c>
      <c r="E231" s="362"/>
      <c r="F231" s="317">
        <f>D231*E231</f>
        <v>0</v>
      </c>
      <c r="G231" s="294"/>
      <c r="H231" s="294"/>
    </row>
    <row r="232" spans="1:8" ht="51" x14ac:dyDescent="0.2">
      <c r="A232" s="315" t="s">
        <v>2921</v>
      </c>
      <c r="B232" s="321" t="s">
        <v>1365</v>
      </c>
      <c r="C232" s="90"/>
      <c r="D232" s="505"/>
      <c r="E232" s="317"/>
      <c r="F232" s="317"/>
      <c r="G232" s="294"/>
      <c r="H232" s="294"/>
    </row>
    <row r="233" spans="1:8" x14ac:dyDescent="0.2">
      <c r="A233" s="315" t="s">
        <v>2922</v>
      </c>
      <c r="B233" s="319" t="s">
        <v>1364</v>
      </c>
      <c r="C233" s="90" t="s">
        <v>35</v>
      </c>
      <c r="D233" s="505">
        <v>25</v>
      </c>
      <c r="E233" s="362"/>
      <c r="F233" s="317">
        <f>D233*E233</f>
        <v>0</v>
      </c>
      <c r="G233" s="294"/>
      <c r="H233" s="294"/>
    </row>
    <row r="234" spans="1:8" ht="25.5" x14ac:dyDescent="0.2">
      <c r="A234" s="315" t="s">
        <v>2923</v>
      </c>
      <c r="B234" s="320" t="s">
        <v>708</v>
      </c>
      <c r="C234" s="90" t="s">
        <v>35</v>
      </c>
      <c r="D234" s="505">
        <f>D231</f>
        <v>25</v>
      </c>
      <c r="E234" s="317"/>
      <c r="F234" s="317">
        <f>D234*E234</f>
        <v>0</v>
      </c>
      <c r="G234" s="294"/>
      <c r="H234" s="294"/>
    </row>
    <row r="235" spans="1:8" ht="51" x14ac:dyDescent="0.2">
      <c r="A235" s="315" t="s">
        <v>2924</v>
      </c>
      <c r="B235" s="79" t="s">
        <v>1338</v>
      </c>
      <c r="C235" s="90" t="s">
        <v>68</v>
      </c>
      <c r="D235" s="505">
        <v>2</v>
      </c>
      <c r="E235" s="317"/>
      <c r="F235" s="317">
        <f>D235*E235</f>
        <v>0</v>
      </c>
      <c r="G235" s="294"/>
      <c r="H235" s="294"/>
    </row>
    <row r="236" spans="1:8" x14ac:dyDescent="0.2">
      <c r="A236" s="322" t="s">
        <v>2918</v>
      </c>
      <c r="B236" s="646" t="s">
        <v>158</v>
      </c>
      <c r="C236" s="647"/>
      <c r="D236" s="647"/>
      <c r="E236" s="648"/>
      <c r="F236" s="329">
        <f>SUM(F230:F235)</f>
        <v>0</v>
      </c>
      <c r="G236" s="294"/>
      <c r="H236" s="294"/>
    </row>
    <row r="237" spans="1:8" x14ac:dyDescent="0.25">
      <c r="A237" s="649"/>
      <c r="B237" s="650"/>
      <c r="C237" s="650"/>
      <c r="D237" s="650"/>
      <c r="E237" s="650"/>
      <c r="F237" s="651"/>
      <c r="G237" s="294"/>
      <c r="H237" s="294"/>
    </row>
    <row r="238" spans="1:8" x14ac:dyDescent="0.2">
      <c r="A238" s="314" t="s">
        <v>2925</v>
      </c>
      <c r="B238" s="665" t="s">
        <v>89</v>
      </c>
      <c r="C238" s="666"/>
      <c r="D238" s="666"/>
      <c r="E238" s="666"/>
      <c r="F238" s="667"/>
      <c r="G238" s="294"/>
      <c r="H238" s="294"/>
    </row>
    <row r="239" spans="1:8" ht="51" x14ac:dyDescent="0.2">
      <c r="A239" s="315" t="s">
        <v>2926</v>
      </c>
      <c r="B239" s="79" t="s">
        <v>49</v>
      </c>
      <c r="C239" s="90" t="s">
        <v>7</v>
      </c>
      <c r="D239" s="505">
        <v>1</v>
      </c>
      <c r="E239" s="317"/>
      <c r="F239" s="317">
        <f>D239*E239</f>
        <v>0</v>
      </c>
      <c r="G239" s="294"/>
      <c r="H239" s="294"/>
    </row>
    <row r="240" spans="1:8" ht="25.5" x14ac:dyDescent="0.2">
      <c r="A240" s="315" t="s">
        <v>2927</v>
      </c>
      <c r="B240" s="330" t="s">
        <v>1357</v>
      </c>
      <c r="C240" s="331" t="s">
        <v>299</v>
      </c>
      <c r="D240" s="508">
        <f>G207*6</f>
        <v>150</v>
      </c>
      <c r="E240" s="332"/>
      <c r="F240" s="317">
        <f>D240*E240</f>
        <v>0</v>
      </c>
      <c r="G240" s="294"/>
      <c r="H240" s="294"/>
    </row>
    <row r="241" spans="1:8" x14ac:dyDescent="0.2">
      <c r="A241" s="315" t="s">
        <v>2928</v>
      </c>
      <c r="B241" s="330" t="s">
        <v>3042</v>
      </c>
      <c r="C241" s="331" t="s">
        <v>667</v>
      </c>
      <c r="D241" s="508">
        <v>1</v>
      </c>
      <c r="E241" s="332"/>
      <c r="F241" s="317">
        <f>D241*E241</f>
        <v>0</v>
      </c>
      <c r="G241" s="294"/>
      <c r="H241" s="294"/>
    </row>
    <row r="242" spans="1:8" x14ac:dyDescent="0.2">
      <c r="A242" s="322" t="s">
        <v>2925</v>
      </c>
      <c r="B242" s="631" t="s">
        <v>147</v>
      </c>
      <c r="C242" s="632"/>
      <c r="D242" s="632"/>
      <c r="E242" s="633"/>
      <c r="F242" s="334">
        <f>SUM(F239:F241)</f>
        <v>0</v>
      </c>
      <c r="G242" s="294"/>
      <c r="H242" s="294"/>
    </row>
    <row r="243" spans="1:8" x14ac:dyDescent="0.25">
      <c r="A243" s="649"/>
      <c r="B243" s="650"/>
      <c r="C243" s="650"/>
      <c r="D243" s="650"/>
      <c r="E243" s="650"/>
      <c r="F243" s="651"/>
      <c r="G243" s="294"/>
      <c r="H243" s="294"/>
    </row>
    <row r="244" spans="1:8" x14ac:dyDescent="0.25">
      <c r="A244" s="335" t="s">
        <v>2929</v>
      </c>
      <c r="B244" s="652" t="s">
        <v>98</v>
      </c>
      <c r="C244" s="653"/>
      <c r="D244" s="653"/>
      <c r="E244" s="653"/>
      <c r="F244" s="654"/>
      <c r="G244" s="294"/>
      <c r="H244" s="294"/>
    </row>
    <row r="245" spans="1:8" ht="76.5" x14ac:dyDescent="0.2">
      <c r="A245" s="308" t="s">
        <v>2930</v>
      </c>
      <c r="B245" s="79" t="s">
        <v>709</v>
      </c>
      <c r="C245" s="90" t="s">
        <v>35</v>
      </c>
      <c r="D245" s="504">
        <f>G207</f>
        <v>25</v>
      </c>
      <c r="E245" s="309"/>
      <c r="F245" s="309">
        <f>D245*E245</f>
        <v>0</v>
      </c>
      <c r="G245" s="294"/>
      <c r="H245" s="294"/>
    </row>
    <row r="246" spans="1:8" ht="140.25" x14ac:dyDescent="0.2">
      <c r="A246" s="308" t="s">
        <v>2931</v>
      </c>
      <c r="B246" s="79" t="s">
        <v>710</v>
      </c>
      <c r="C246" s="90" t="s">
        <v>68</v>
      </c>
      <c r="D246" s="504">
        <v>1</v>
      </c>
      <c r="E246" s="309"/>
      <c r="F246" s="309">
        <f>D246*E246</f>
        <v>0</v>
      </c>
      <c r="G246" s="294"/>
      <c r="H246" s="294"/>
    </row>
    <row r="247" spans="1:8" ht="76.5" x14ac:dyDescent="0.2">
      <c r="A247" s="308" t="s">
        <v>2932</v>
      </c>
      <c r="B247" s="79" t="s">
        <v>50</v>
      </c>
      <c r="C247" s="90" t="s">
        <v>68</v>
      </c>
      <c r="D247" s="504">
        <v>1</v>
      </c>
      <c r="E247" s="309"/>
      <c r="F247" s="309">
        <f>D247*E247</f>
        <v>0</v>
      </c>
      <c r="G247" s="294"/>
      <c r="H247" s="294"/>
    </row>
    <row r="248" spans="1:8" x14ac:dyDescent="0.2">
      <c r="A248" s="308" t="s">
        <v>2933</v>
      </c>
      <c r="B248" s="79" t="s">
        <v>711</v>
      </c>
      <c r="C248" s="90" t="s">
        <v>35</v>
      </c>
      <c r="D248" s="504">
        <f>G207</f>
        <v>25</v>
      </c>
      <c r="E248" s="309"/>
      <c r="F248" s="309">
        <f>D248*E248</f>
        <v>0</v>
      </c>
      <c r="G248" s="294"/>
      <c r="H248" s="294"/>
    </row>
    <row r="249" spans="1:8" x14ac:dyDescent="0.2">
      <c r="A249" s="312" t="s">
        <v>2929</v>
      </c>
      <c r="B249" s="655" t="s">
        <v>148</v>
      </c>
      <c r="C249" s="656"/>
      <c r="D249" s="656"/>
      <c r="E249" s="657"/>
      <c r="F249" s="313">
        <f>SUM(F245:F248)</f>
        <v>0</v>
      </c>
      <c r="G249" s="294"/>
      <c r="H249" s="294"/>
    </row>
    <row r="250" spans="1:8" ht="13.5" thickBot="1" x14ac:dyDescent="0.25">
      <c r="A250" s="658"/>
      <c r="B250" s="658"/>
      <c r="C250" s="658"/>
      <c r="D250" s="658"/>
      <c r="E250" s="658"/>
      <c r="F250" s="658"/>
      <c r="G250" s="294"/>
      <c r="H250" s="294"/>
    </row>
    <row r="251" spans="1:8" ht="13.5" thickBot="1" x14ac:dyDescent="0.25">
      <c r="A251" s="640" t="s">
        <v>1351</v>
      </c>
      <c r="B251" s="641"/>
      <c r="C251" s="641"/>
      <c r="D251" s="641"/>
      <c r="E251" s="641"/>
      <c r="F251" s="642"/>
      <c r="G251" s="294"/>
      <c r="H251" s="294"/>
    </row>
    <row r="252" spans="1:8" x14ac:dyDescent="0.2">
      <c r="A252" s="312" t="s">
        <v>2902</v>
      </c>
      <c r="B252" s="643" t="s">
        <v>149</v>
      </c>
      <c r="C252" s="644"/>
      <c r="D252" s="644"/>
      <c r="E252" s="645"/>
      <c r="F252" s="336">
        <f>F209</f>
        <v>0</v>
      </c>
      <c r="G252" s="294"/>
      <c r="H252" s="294"/>
    </row>
    <row r="253" spans="1:8" x14ac:dyDescent="0.2">
      <c r="A253" s="312" t="s">
        <v>2904</v>
      </c>
      <c r="B253" s="631" t="s">
        <v>86</v>
      </c>
      <c r="C253" s="632"/>
      <c r="D253" s="632"/>
      <c r="E253" s="633"/>
      <c r="F253" s="334">
        <f>F221</f>
        <v>0</v>
      </c>
      <c r="G253" s="294"/>
      <c r="H253" s="294"/>
    </row>
    <row r="254" spans="1:8" x14ac:dyDescent="0.2">
      <c r="A254" s="312" t="s">
        <v>2914</v>
      </c>
      <c r="B254" s="631" t="s">
        <v>87</v>
      </c>
      <c r="C254" s="632"/>
      <c r="D254" s="632"/>
      <c r="E254" s="633"/>
      <c r="F254" s="334">
        <f>F227</f>
        <v>0</v>
      </c>
      <c r="G254" s="294"/>
      <c r="H254" s="294"/>
    </row>
    <row r="255" spans="1:8" x14ac:dyDescent="0.2">
      <c r="A255" s="312" t="s">
        <v>2918</v>
      </c>
      <c r="B255" s="646" t="s">
        <v>157</v>
      </c>
      <c r="C255" s="647"/>
      <c r="D255" s="647"/>
      <c r="E255" s="648"/>
      <c r="F255" s="337">
        <f>F236</f>
        <v>0</v>
      </c>
      <c r="G255" s="294"/>
      <c r="H255" s="294"/>
    </row>
    <row r="256" spans="1:8" x14ac:dyDescent="0.2">
      <c r="A256" s="312" t="s">
        <v>2925</v>
      </c>
      <c r="B256" s="631" t="s">
        <v>89</v>
      </c>
      <c r="C256" s="632"/>
      <c r="D256" s="632"/>
      <c r="E256" s="633"/>
      <c r="F256" s="334">
        <f>F242</f>
        <v>0</v>
      </c>
      <c r="G256" s="294"/>
      <c r="H256" s="294"/>
    </row>
    <row r="257" spans="1:62" ht="13.5" thickBot="1" x14ac:dyDescent="0.25">
      <c r="A257" s="312" t="s">
        <v>2929</v>
      </c>
      <c r="B257" s="634" t="s">
        <v>150</v>
      </c>
      <c r="C257" s="635"/>
      <c r="D257" s="635"/>
      <c r="E257" s="636"/>
      <c r="F257" s="336">
        <f>F249</f>
        <v>0</v>
      </c>
      <c r="G257" s="294"/>
      <c r="H257" s="294"/>
    </row>
    <row r="258" spans="1:62" ht="13.5" thickBot="1" x14ac:dyDescent="0.25">
      <c r="A258" s="358" t="s">
        <v>1592</v>
      </c>
      <c r="B258" s="637" t="s">
        <v>712</v>
      </c>
      <c r="C258" s="638"/>
      <c r="D258" s="638"/>
      <c r="E258" s="639"/>
      <c r="F258" s="338">
        <f>SUM(F252:F257)</f>
        <v>0</v>
      </c>
      <c r="G258" s="294"/>
      <c r="H258" s="294"/>
    </row>
    <row r="259" spans="1:62" ht="13.5" thickBot="1" x14ac:dyDescent="0.25"/>
    <row r="260" spans="1:62" s="77" customFormat="1" ht="15.75" x14ac:dyDescent="0.2">
      <c r="A260" s="357" t="s">
        <v>1593</v>
      </c>
      <c r="B260" s="671" t="s">
        <v>3085</v>
      </c>
      <c r="C260" s="672"/>
      <c r="D260" s="672"/>
      <c r="E260" s="672"/>
      <c r="F260" s="672"/>
      <c r="G260" s="76" t="s">
        <v>1344</v>
      </c>
      <c r="H260" s="76" t="s">
        <v>1352</v>
      </c>
      <c r="I260" s="76"/>
      <c r="J260" s="76"/>
      <c r="K260" s="76"/>
      <c r="L260" s="76"/>
      <c r="M260" s="76"/>
      <c r="N260" s="76"/>
      <c r="O260" s="76"/>
      <c r="P260" s="76"/>
      <c r="Q260" s="76"/>
      <c r="R260" s="76"/>
      <c r="S260" s="76"/>
      <c r="T260" s="76"/>
      <c r="U260" s="76"/>
      <c r="V260" s="76"/>
      <c r="W260" s="76"/>
      <c r="X260" s="76"/>
      <c r="Y260" s="76"/>
      <c r="Z260" s="76"/>
      <c r="AA260" s="76"/>
      <c r="AB260" s="76"/>
      <c r="AC260" s="76"/>
      <c r="AD260" s="76"/>
      <c r="AE260" s="76"/>
      <c r="AF260" s="76"/>
      <c r="AG260" s="76"/>
      <c r="AH260" s="76"/>
      <c r="AI260" s="76"/>
      <c r="AJ260" s="76"/>
      <c r="AK260" s="76"/>
      <c r="AL260" s="76"/>
      <c r="AM260" s="76"/>
      <c r="AN260" s="76"/>
      <c r="AO260" s="76"/>
      <c r="AP260" s="76"/>
      <c r="AQ260" s="76"/>
      <c r="AR260" s="76"/>
      <c r="AS260" s="76"/>
      <c r="AT260" s="76"/>
      <c r="AU260" s="76"/>
      <c r="AV260" s="76"/>
      <c r="AW260" s="76"/>
      <c r="AX260" s="76"/>
      <c r="AY260" s="76"/>
      <c r="AZ260" s="76"/>
      <c r="BA260" s="76"/>
      <c r="BB260" s="76"/>
      <c r="BC260" s="76"/>
      <c r="BD260" s="76"/>
      <c r="BE260" s="76"/>
      <c r="BF260" s="76"/>
      <c r="BG260" s="76"/>
      <c r="BH260" s="76"/>
      <c r="BI260" s="76"/>
      <c r="BJ260" s="76"/>
    </row>
    <row r="261" spans="1:62" x14ac:dyDescent="0.25">
      <c r="A261" s="306" t="s">
        <v>2934</v>
      </c>
      <c r="B261" s="652" t="s">
        <v>99</v>
      </c>
      <c r="C261" s="653"/>
      <c r="D261" s="653"/>
      <c r="E261" s="653"/>
      <c r="F261" s="654"/>
      <c r="G261" s="307">
        <v>23</v>
      </c>
      <c r="H261" s="307">
        <v>1</v>
      </c>
    </row>
    <row r="262" spans="1:62" ht="67.5" customHeight="1" x14ac:dyDescent="0.2">
      <c r="A262" s="308" t="s">
        <v>2935</v>
      </c>
      <c r="B262" s="79" t="s">
        <v>688</v>
      </c>
      <c r="C262" s="90" t="s">
        <v>84</v>
      </c>
      <c r="D262" s="504">
        <f>2.25*H261</f>
        <v>2.25</v>
      </c>
      <c r="E262" s="309"/>
      <c r="F262" s="309">
        <f>D262*E262</f>
        <v>0</v>
      </c>
      <c r="G262" s="294"/>
      <c r="H262" s="294"/>
    </row>
    <row r="263" spans="1:62" x14ac:dyDescent="0.2">
      <c r="A263" s="312" t="s">
        <v>2934</v>
      </c>
      <c r="B263" s="655" t="s">
        <v>144</v>
      </c>
      <c r="C263" s="656"/>
      <c r="D263" s="656"/>
      <c r="E263" s="657"/>
      <c r="F263" s="313">
        <f>SUM(F262:F262)</f>
        <v>0</v>
      </c>
      <c r="G263" s="294"/>
      <c r="H263" s="294"/>
    </row>
    <row r="264" spans="1:62" x14ac:dyDescent="0.25">
      <c r="A264" s="659"/>
      <c r="B264" s="660"/>
      <c r="C264" s="660"/>
      <c r="D264" s="660"/>
      <c r="E264" s="660"/>
      <c r="F264" s="661"/>
      <c r="G264" s="294"/>
      <c r="H264" s="294"/>
    </row>
    <row r="265" spans="1:62" x14ac:dyDescent="0.2">
      <c r="A265" s="314" t="s">
        <v>2936</v>
      </c>
      <c r="B265" s="665" t="s">
        <v>86</v>
      </c>
      <c r="C265" s="666"/>
      <c r="D265" s="666"/>
      <c r="E265" s="666"/>
      <c r="F265" s="667"/>
      <c r="G265" s="294"/>
      <c r="H265" s="294"/>
    </row>
    <row r="266" spans="1:62" s="364" customFormat="1" ht="25.5" x14ac:dyDescent="0.2">
      <c r="A266" s="315" t="s">
        <v>2937</v>
      </c>
      <c r="B266" s="318" t="s">
        <v>3041</v>
      </c>
      <c r="C266" s="426" t="s">
        <v>667</v>
      </c>
      <c r="D266" s="505">
        <v>1</v>
      </c>
      <c r="E266" s="317"/>
      <c r="F266" s="317">
        <f>D266*E266</f>
        <v>0</v>
      </c>
      <c r="G266" s="382"/>
      <c r="H266" s="382"/>
    </row>
    <row r="267" spans="1:62" ht="76.5" x14ac:dyDescent="0.25">
      <c r="A267" s="315" t="s">
        <v>2938</v>
      </c>
      <c r="B267" s="318" t="s">
        <v>689</v>
      </c>
      <c r="C267" s="668"/>
      <c r="D267" s="669"/>
      <c r="E267" s="669"/>
      <c r="F267" s="670"/>
      <c r="G267" s="294"/>
      <c r="H267" s="294"/>
    </row>
    <row r="268" spans="1:62" ht="14.25" x14ac:dyDescent="0.2">
      <c r="A268" s="315" t="s">
        <v>2939</v>
      </c>
      <c r="B268" s="319" t="s">
        <v>690</v>
      </c>
      <c r="C268" s="90" t="s">
        <v>84</v>
      </c>
      <c r="D268" s="505">
        <f>G261*0.6*1.2*0.9</f>
        <v>14.904</v>
      </c>
      <c r="E268" s="317"/>
      <c r="F268" s="317">
        <f>D268*E268</f>
        <v>0</v>
      </c>
      <c r="G268" s="294"/>
      <c r="H268" s="294"/>
    </row>
    <row r="269" spans="1:62" ht="14.25" x14ac:dyDescent="0.2">
      <c r="A269" s="315" t="s">
        <v>2940</v>
      </c>
      <c r="B269" s="320" t="s">
        <v>691</v>
      </c>
      <c r="C269" s="90" t="s">
        <v>84</v>
      </c>
      <c r="D269" s="505">
        <f>G261*0.6*1.2*0.1</f>
        <v>1.6559999999999999</v>
      </c>
      <c r="E269" s="317"/>
      <c r="F269" s="317">
        <f>D269*E269</f>
        <v>0</v>
      </c>
      <c r="G269" s="294"/>
      <c r="H269" s="294"/>
    </row>
    <row r="270" spans="1:62" ht="25.5" x14ac:dyDescent="0.2">
      <c r="A270" s="315" t="s">
        <v>2941</v>
      </c>
      <c r="B270" s="79" t="s">
        <v>692</v>
      </c>
      <c r="C270" s="90" t="s">
        <v>693</v>
      </c>
      <c r="D270" s="505">
        <f>G261*0.6*0.1</f>
        <v>1.38</v>
      </c>
      <c r="E270" s="317"/>
      <c r="F270" s="317">
        <f>D270*E270</f>
        <v>0</v>
      </c>
      <c r="G270" s="294"/>
      <c r="H270" s="294"/>
    </row>
    <row r="271" spans="1:62" ht="52.5" x14ac:dyDescent="0.2">
      <c r="A271" s="315" t="s">
        <v>2942</v>
      </c>
      <c r="B271" s="79" t="s">
        <v>694</v>
      </c>
      <c r="C271" s="90" t="s">
        <v>693</v>
      </c>
      <c r="D271" s="505">
        <f>G261*0.6*(0.3+0.16)</f>
        <v>6.347999999999999</v>
      </c>
      <c r="E271" s="317"/>
      <c r="F271" s="317">
        <f t="shared" ref="F271:F274" si="10">D271*E271</f>
        <v>0</v>
      </c>
      <c r="G271" s="294"/>
      <c r="H271" s="294"/>
    </row>
    <row r="272" spans="1:62" ht="103.5" x14ac:dyDescent="0.2">
      <c r="A272" s="315" t="s">
        <v>2943</v>
      </c>
      <c r="B272" s="321" t="s">
        <v>695</v>
      </c>
      <c r="C272" s="90" t="s">
        <v>84</v>
      </c>
      <c r="D272" s="505">
        <f>G261*0.6*(1.2-0.3-0.1-0.1-0.16)</f>
        <v>7.4519999999999982</v>
      </c>
      <c r="E272" s="317"/>
      <c r="F272" s="317">
        <f t="shared" si="10"/>
        <v>0</v>
      </c>
      <c r="G272" s="294"/>
      <c r="H272" s="294"/>
    </row>
    <row r="273" spans="1:8" ht="27" x14ac:dyDescent="0.2">
      <c r="A273" s="315" t="s">
        <v>2944</v>
      </c>
      <c r="B273" s="79" t="s">
        <v>696</v>
      </c>
      <c r="C273" s="90" t="s">
        <v>693</v>
      </c>
      <c r="D273" s="505">
        <f>(D268+D269)*1.25</f>
        <v>20.7</v>
      </c>
      <c r="E273" s="317"/>
      <c r="F273" s="317">
        <f t="shared" si="10"/>
        <v>0</v>
      </c>
      <c r="G273" s="294"/>
      <c r="H273" s="294"/>
    </row>
    <row r="274" spans="1:8" ht="51" x14ac:dyDescent="0.2">
      <c r="A274" s="315" t="s">
        <v>2945</v>
      </c>
      <c r="B274" s="79" t="s">
        <v>697</v>
      </c>
      <c r="C274" s="90" t="s">
        <v>88</v>
      </c>
      <c r="D274" s="505">
        <v>2.4</v>
      </c>
      <c r="E274" s="317"/>
      <c r="F274" s="317">
        <f t="shared" si="10"/>
        <v>0</v>
      </c>
      <c r="G274" s="294"/>
      <c r="H274" s="294"/>
    </row>
    <row r="275" spans="1:8" x14ac:dyDescent="0.2">
      <c r="A275" s="322" t="s">
        <v>2936</v>
      </c>
      <c r="B275" s="631" t="s">
        <v>145</v>
      </c>
      <c r="C275" s="632"/>
      <c r="D275" s="632"/>
      <c r="E275" s="633"/>
      <c r="F275" s="323">
        <f>SUM(F266:F274)</f>
        <v>0</v>
      </c>
      <c r="G275" s="294"/>
      <c r="H275" s="294"/>
    </row>
    <row r="276" spans="1:8" x14ac:dyDescent="0.25">
      <c r="A276" s="659"/>
      <c r="B276" s="660"/>
      <c r="C276" s="660"/>
      <c r="D276" s="660"/>
      <c r="E276" s="660"/>
      <c r="F276" s="661"/>
      <c r="G276" s="294"/>
      <c r="H276" s="294"/>
    </row>
    <row r="277" spans="1:8" x14ac:dyDescent="0.2">
      <c r="A277" s="314" t="s">
        <v>2946</v>
      </c>
      <c r="B277" s="665" t="s">
        <v>87</v>
      </c>
      <c r="C277" s="666"/>
      <c r="D277" s="666"/>
      <c r="E277" s="666"/>
      <c r="F277" s="667"/>
      <c r="G277" s="294"/>
      <c r="H277" s="294"/>
    </row>
    <row r="278" spans="1:8" ht="39.75" x14ac:dyDescent="0.2">
      <c r="A278" s="315" t="s">
        <v>2947</v>
      </c>
      <c r="B278" s="79" t="s">
        <v>706</v>
      </c>
      <c r="C278" s="90" t="s">
        <v>88</v>
      </c>
      <c r="D278" s="505">
        <v>5</v>
      </c>
      <c r="E278" s="317"/>
      <c r="F278" s="317">
        <f>D278*E278</f>
        <v>0</v>
      </c>
      <c r="G278" s="324"/>
      <c r="H278" s="324"/>
    </row>
    <row r="279" spans="1:8" ht="38.25" x14ac:dyDescent="0.2">
      <c r="A279" s="315" t="s">
        <v>2948</v>
      </c>
      <c r="B279" s="325" t="s">
        <v>45</v>
      </c>
      <c r="C279" s="326" t="s">
        <v>7</v>
      </c>
      <c r="D279" s="507">
        <v>1</v>
      </c>
      <c r="E279" s="327"/>
      <c r="F279" s="327">
        <f>D279*E279</f>
        <v>0</v>
      </c>
      <c r="G279" s="294"/>
      <c r="H279" s="294"/>
    </row>
    <row r="280" spans="1:8" ht="25.5" x14ac:dyDescent="0.2">
      <c r="A280" s="315" t="s">
        <v>2949</v>
      </c>
      <c r="B280" s="325" t="s">
        <v>707</v>
      </c>
      <c r="C280" s="326" t="s">
        <v>7</v>
      </c>
      <c r="D280" s="507">
        <v>1</v>
      </c>
      <c r="E280" s="327"/>
      <c r="F280" s="327">
        <f>D280*E280</f>
        <v>0</v>
      </c>
      <c r="G280" s="294"/>
      <c r="H280" s="294"/>
    </row>
    <row r="281" spans="1:8" x14ac:dyDescent="0.2">
      <c r="A281" s="322" t="s">
        <v>2946</v>
      </c>
      <c r="B281" s="631" t="s">
        <v>146</v>
      </c>
      <c r="C281" s="632"/>
      <c r="D281" s="632"/>
      <c r="E281" s="633"/>
      <c r="F281" s="323">
        <f>SUM(F278:F280)</f>
        <v>0</v>
      </c>
      <c r="G281" s="294"/>
      <c r="H281" s="294"/>
    </row>
    <row r="282" spans="1:8" x14ac:dyDescent="0.25">
      <c r="A282" s="659"/>
      <c r="B282" s="660"/>
      <c r="C282" s="660"/>
      <c r="D282" s="660"/>
      <c r="E282" s="660"/>
      <c r="F282" s="661"/>
      <c r="G282" s="294"/>
      <c r="H282" s="294"/>
    </row>
    <row r="283" spans="1:8" x14ac:dyDescent="0.2">
      <c r="A283" s="314" t="s">
        <v>2950</v>
      </c>
      <c r="B283" s="662" t="s">
        <v>63</v>
      </c>
      <c r="C283" s="663"/>
      <c r="D283" s="663"/>
      <c r="E283" s="663"/>
      <c r="F283" s="664"/>
      <c r="G283" s="294"/>
      <c r="H283" s="294"/>
    </row>
    <row r="284" spans="1:8" ht="51" x14ac:dyDescent="0.2">
      <c r="A284" s="315" t="s">
        <v>2951</v>
      </c>
      <c r="B284" s="321" t="s">
        <v>1362</v>
      </c>
      <c r="C284" s="90"/>
      <c r="D284" s="505"/>
      <c r="E284" s="317"/>
      <c r="F284" s="317"/>
      <c r="G284" s="294"/>
      <c r="H284" s="294"/>
    </row>
    <row r="285" spans="1:8" x14ac:dyDescent="0.2">
      <c r="A285" s="315" t="s">
        <v>2952</v>
      </c>
      <c r="B285" s="319" t="s">
        <v>1363</v>
      </c>
      <c r="C285" s="90" t="s">
        <v>35</v>
      </c>
      <c r="D285" s="505">
        <f>G261</f>
        <v>23</v>
      </c>
      <c r="E285" s="362"/>
      <c r="F285" s="317">
        <f>D285*E285</f>
        <v>0</v>
      </c>
      <c r="G285" s="294"/>
      <c r="H285" s="294"/>
    </row>
    <row r="286" spans="1:8" ht="51" x14ac:dyDescent="0.2">
      <c r="A286" s="315" t="s">
        <v>2953</v>
      </c>
      <c r="B286" s="321" t="s">
        <v>1365</v>
      </c>
      <c r="C286" s="90"/>
      <c r="D286" s="505"/>
      <c r="E286" s="317"/>
      <c r="F286" s="317"/>
      <c r="G286" s="294"/>
      <c r="H286" s="294"/>
    </row>
    <row r="287" spans="1:8" x14ac:dyDescent="0.2">
      <c r="A287" s="315" t="s">
        <v>2954</v>
      </c>
      <c r="B287" s="319" t="s">
        <v>1364</v>
      </c>
      <c r="C287" s="90" t="s">
        <v>35</v>
      </c>
      <c r="D287" s="505">
        <v>25</v>
      </c>
      <c r="E287" s="362"/>
      <c r="F287" s="317">
        <f>D287*E287</f>
        <v>0</v>
      </c>
      <c r="G287" s="294"/>
      <c r="H287" s="294"/>
    </row>
    <row r="288" spans="1:8" ht="25.5" x14ac:dyDescent="0.2">
      <c r="A288" s="315" t="s">
        <v>2955</v>
      </c>
      <c r="B288" s="320" t="s">
        <v>708</v>
      </c>
      <c r="C288" s="90" t="s">
        <v>35</v>
      </c>
      <c r="D288" s="505">
        <f>D285</f>
        <v>23</v>
      </c>
      <c r="E288" s="317"/>
      <c r="F288" s="317">
        <f>D288*E288</f>
        <v>0</v>
      </c>
      <c r="G288" s="294"/>
      <c r="H288" s="294"/>
    </row>
    <row r="289" spans="1:8" ht="51" x14ac:dyDescent="0.2">
      <c r="A289" s="315" t="s">
        <v>2956</v>
      </c>
      <c r="B289" s="79" t="s">
        <v>1338</v>
      </c>
      <c r="C289" s="90" t="s">
        <v>68</v>
      </c>
      <c r="D289" s="505">
        <v>2</v>
      </c>
      <c r="E289" s="317"/>
      <c r="F289" s="317">
        <f>D289*E289</f>
        <v>0</v>
      </c>
      <c r="G289" s="294"/>
      <c r="H289" s="294"/>
    </row>
    <row r="290" spans="1:8" x14ac:dyDescent="0.2">
      <c r="A290" s="322" t="s">
        <v>2950</v>
      </c>
      <c r="B290" s="646" t="s">
        <v>158</v>
      </c>
      <c r="C290" s="647"/>
      <c r="D290" s="647"/>
      <c r="E290" s="648"/>
      <c r="F290" s="329">
        <f>SUM(F284:F289)</f>
        <v>0</v>
      </c>
      <c r="G290" s="294"/>
      <c r="H290" s="294"/>
    </row>
    <row r="291" spans="1:8" x14ac:dyDescent="0.25">
      <c r="A291" s="649"/>
      <c r="B291" s="650"/>
      <c r="C291" s="650"/>
      <c r="D291" s="650"/>
      <c r="E291" s="650"/>
      <c r="F291" s="651"/>
      <c r="G291" s="294"/>
      <c r="H291" s="294"/>
    </row>
    <row r="292" spans="1:8" x14ac:dyDescent="0.2">
      <c r="A292" s="314" t="s">
        <v>2957</v>
      </c>
      <c r="B292" s="665" t="s">
        <v>89</v>
      </c>
      <c r="C292" s="666"/>
      <c r="D292" s="666"/>
      <c r="E292" s="666"/>
      <c r="F292" s="667"/>
      <c r="G292" s="294"/>
      <c r="H292" s="294"/>
    </row>
    <row r="293" spans="1:8" ht="51" x14ac:dyDescent="0.2">
      <c r="A293" s="315" t="s">
        <v>2958</v>
      </c>
      <c r="B293" s="79" t="s">
        <v>49</v>
      </c>
      <c r="C293" s="90" t="s">
        <v>7</v>
      </c>
      <c r="D293" s="505">
        <v>1</v>
      </c>
      <c r="E293" s="317"/>
      <c r="F293" s="317">
        <f>D293*E293</f>
        <v>0</v>
      </c>
      <c r="G293" s="294"/>
      <c r="H293" s="294"/>
    </row>
    <row r="294" spans="1:8" ht="25.5" x14ac:dyDescent="0.2">
      <c r="A294" s="315" t="s">
        <v>2959</v>
      </c>
      <c r="B294" s="330" t="s">
        <v>1357</v>
      </c>
      <c r="C294" s="331" t="s">
        <v>299</v>
      </c>
      <c r="D294" s="508">
        <f>G261*6</f>
        <v>138</v>
      </c>
      <c r="E294" s="332"/>
      <c r="F294" s="333">
        <f>D294*E294</f>
        <v>0</v>
      </c>
      <c r="G294" s="294"/>
      <c r="H294" s="294"/>
    </row>
    <row r="295" spans="1:8" x14ac:dyDescent="0.2">
      <c r="A295" s="315" t="s">
        <v>2960</v>
      </c>
      <c r="B295" s="330" t="s">
        <v>3042</v>
      </c>
      <c r="C295" s="331" t="s">
        <v>667</v>
      </c>
      <c r="D295" s="508">
        <v>1</v>
      </c>
      <c r="E295" s="332"/>
      <c r="F295" s="333">
        <f>D295*E295</f>
        <v>0</v>
      </c>
      <c r="G295" s="294"/>
      <c r="H295" s="294"/>
    </row>
    <row r="296" spans="1:8" x14ac:dyDescent="0.2">
      <c r="A296" s="322" t="s">
        <v>2957</v>
      </c>
      <c r="B296" s="631" t="s">
        <v>147</v>
      </c>
      <c r="C296" s="632"/>
      <c r="D296" s="632"/>
      <c r="E296" s="633"/>
      <c r="F296" s="334">
        <f>SUM(F293:F295)</f>
        <v>0</v>
      </c>
      <c r="G296" s="294"/>
      <c r="H296" s="294"/>
    </row>
    <row r="297" spans="1:8" x14ac:dyDescent="0.25">
      <c r="A297" s="649"/>
      <c r="B297" s="650"/>
      <c r="C297" s="650"/>
      <c r="D297" s="650"/>
      <c r="E297" s="650"/>
      <c r="F297" s="651"/>
      <c r="G297" s="294"/>
      <c r="H297" s="294"/>
    </row>
    <row r="298" spans="1:8" x14ac:dyDescent="0.25">
      <c r="A298" s="335" t="s">
        <v>2961</v>
      </c>
      <c r="B298" s="652" t="s">
        <v>98</v>
      </c>
      <c r="C298" s="653"/>
      <c r="D298" s="653"/>
      <c r="E298" s="653"/>
      <c r="F298" s="654"/>
      <c r="G298" s="294"/>
      <c r="H298" s="294"/>
    </row>
    <row r="299" spans="1:8" ht="76.5" x14ac:dyDescent="0.2">
      <c r="A299" s="308" t="s">
        <v>2962</v>
      </c>
      <c r="B299" s="79" t="s">
        <v>709</v>
      </c>
      <c r="C299" s="90" t="s">
        <v>35</v>
      </c>
      <c r="D299" s="504">
        <f>G261</f>
        <v>23</v>
      </c>
      <c r="E299" s="309"/>
      <c r="F299" s="309">
        <f>D299*E299</f>
        <v>0</v>
      </c>
      <c r="G299" s="294"/>
      <c r="H299" s="294"/>
    </row>
    <row r="300" spans="1:8" ht="140.25" x14ac:dyDescent="0.2">
      <c r="A300" s="308" t="s">
        <v>2963</v>
      </c>
      <c r="B300" s="79" t="s">
        <v>710</v>
      </c>
      <c r="C300" s="90" t="s">
        <v>68</v>
      </c>
      <c r="D300" s="504">
        <v>1</v>
      </c>
      <c r="E300" s="309"/>
      <c r="F300" s="309">
        <f>D300*E300</f>
        <v>0</v>
      </c>
      <c r="G300" s="294"/>
      <c r="H300" s="294"/>
    </row>
    <row r="301" spans="1:8" ht="76.5" x14ac:dyDescent="0.2">
      <c r="A301" s="308" t="s">
        <v>2964</v>
      </c>
      <c r="B301" s="79" t="s">
        <v>50</v>
      </c>
      <c r="C301" s="90" t="s">
        <v>68</v>
      </c>
      <c r="D301" s="504">
        <v>1</v>
      </c>
      <c r="E301" s="309"/>
      <c r="F301" s="309">
        <f>D301*E301</f>
        <v>0</v>
      </c>
      <c r="G301" s="294"/>
      <c r="H301" s="294"/>
    </row>
    <row r="302" spans="1:8" x14ac:dyDescent="0.2">
      <c r="A302" s="308" t="s">
        <v>2965</v>
      </c>
      <c r="B302" s="79" t="s">
        <v>711</v>
      </c>
      <c r="C302" s="90" t="s">
        <v>35</v>
      </c>
      <c r="D302" s="504">
        <f>G261</f>
        <v>23</v>
      </c>
      <c r="E302" s="309"/>
      <c r="F302" s="309">
        <f>D302*E302</f>
        <v>0</v>
      </c>
      <c r="G302" s="294"/>
      <c r="H302" s="294"/>
    </row>
    <row r="303" spans="1:8" x14ac:dyDescent="0.2">
      <c r="A303" s="312" t="s">
        <v>2961</v>
      </c>
      <c r="B303" s="655" t="s">
        <v>148</v>
      </c>
      <c r="C303" s="656"/>
      <c r="D303" s="656"/>
      <c r="E303" s="657"/>
      <c r="F303" s="313">
        <f>SUM(F299:F302)</f>
        <v>0</v>
      </c>
      <c r="G303" s="294"/>
      <c r="H303" s="294"/>
    </row>
    <row r="304" spans="1:8" ht="13.5" thickBot="1" x14ac:dyDescent="0.25">
      <c r="A304" s="658"/>
      <c r="B304" s="658"/>
      <c r="C304" s="658"/>
      <c r="D304" s="658"/>
      <c r="E304" s="658"/>
      <c r="F304" s="658"/>
      <c r="G304" s="294"/>
      <c r="H304" s="294"/>
    </row>
    <row r="305" spans="1:32" ht="13.5" thickBot="1" x14ac:dyDescent="0.25">
      <c r="A305" s="640" t="s">
        <v>1351</v>
      </c>
      <c r="B305" s="641"/>
      <c r="C305" s="641"/>
      <c r="D305" s="641"/>
      <c r="E305" s="641"/>
      <c r="F305" s="642"/>
      <c r="G305" s="294"/>
      <c r="H305" s="294"/>
    </row>
    <row r="306" spans="1:32" x14ac:dyDescent="0.2">
      <c r="A306" s="312" t="s">
        <v>2934</v>
      </c>
      <c r="B306" s="643" t="s">
        <v>149</v>
      </c>
      <c r="C306" s="644"/>
      <c r="D306" s="644"/>
      <c r="E306" s="645"/>
      <c r="F306" s="336">
        <f>F263</f>
        <v>0</v>
      </c>
      <c r="G306" s="294"/>
      <c r="H306" s="294"/>
    </row>
    <row r="307" spans="1:32" x14ac:dyDescent="0.2">
      <c r="A307" s="312" t="s">
        <v>2936</v>
      </c>
      <c r="B307" s="631" t="s">
        <v>86</v>
      </c>
      <c r="C307" s="632"/>
      <c r="D307" s="632"/>
      <c r="E307" s="633"/>
      <c r="F307" s="334">
        <f>F275</f>
        <v>0</v>
      </c>
      <c r="G307" s="294"/>
      <c r="H307" s="294"/>
    </row>
    <row r="308" spans="1:32" x14ac:dyDescent="0.2">
      <c r="A308" s="312" t="s">
        <v>2946</v>
      </c>
      <c r="B308" s="631" t="s">
        <v>87</v>
      </c>
      <c r="C308" s="632"/>
      <c r="D308" s="632"/>
      <c r="E308" s="633"/>
      <c r="F308" s="334">
        <f>F281</f>
        <v>0</v>
      </c>
      <c r="G308" s="294"/>
      <c r="H308" s="294"/>
    </row>
    <row r="309" spans="1:32" x14ac:dyDescent="0.2">
      <c r="A309" s="312" t="s">
        <v>2950</v>
      </c>
      <c r="B309" s="646" t="s">
        <v>157</v>
      </c>
      <c r="C309" s="647"/>
      <c r="D309" s="647"/>
      <c r="E309" s="648"/>
      <c r="F309" s="337">
        <f>F290</f>
        <v>0</v>
      </c>
      <c r="G309" s="294"/>
      <c r="H309" s="294"/>
    </row>
    <row r="310" spans="1:32" x14ac:dyDescent="0.2">
      <c r="A310" s="312" t="s">
        <v>2957</v>
      </c>
      <c r="B310" s="631" t="s">
        <v>89</v>
      </c>
      <c r="C310" s="632"/>
      <c r="D310" s="632"/>
      <c r="E310" s="633"/>
      <c r="F310" s="334">
        <f>F296</f>
        <v>0</v>
      </c>
      <c r="G310" s="294"/>
      <c r="H310" s="294"/>
    </row>
    <row r="311" spans="1:32" ht="13.5" thickBot="1" x14ac:dyDescent="0.25">
      <c r="A311" s="312" t="s">
        <v>2961</v>
      </c>
      <c r="B311" s="634" t="s">
        <v>150</v>
      </c>
      <c r="C311" s="635"/>
      <c r="D311" s="635"/>
      <c r="E311" s="636"/>
      <c r="F311" s="336">
        <f>F303</f>
        <v>0</v>
      </c>
      <c r="G311" s="294"/>
      <c r="H311" s="294"/>
    </row>
    <row r="312" spans="1:32" ht="13.5" thickBot="1" x14ac:dyDescent="0.25">
      <c r="A312" s="358" t="s">
        <v>1593</v>
      </c>
      <c r="B312" s="637" t="s">
        <v>712</v>
      </c>
      <c r="C312" s="638"/>
      <c r="D312" s="638"/>
      <c r="E312" s="639"/>
      <c r="F312" s="338">
        <f>SUM(F306:F311)</f>
        <v>0</v>
      </c>
      <c r="G312" s="294"/>
      <c r="H312" s="294"/>
    </row>
    <row r="313" spans="1:32" s="364" customFormat="1" ht="13.5" thickBot="1" x14ac:dyDescent="0.25">
      <c r="A313" s="380"/>
      <c r="B313" s="381"/>
      <c r="C313" s="381"/>
      <c r="D313" s="510"/>
      <c r="E313" s="381"/>
      <c r="F313" s="446"/>
      <c r="G313" s="452"/>
      <c r="H313" s="452"/>
      <c r="I313" s="453"/>
      <c r="J313" s="453"/>
      <c r="K313" s="453"/>
      <c r="L313" s="453"/>
      <c r="M313" s="453"/>
    </row>
    <row r="314" spans="1:32" ht="16.5" thickBot="1" x14ac:dyDescent="0.3">
      <c r="A314" s="688" t="s">
        <v>1351</v>
      </c>
      <c r="B314" s="689"/>
      <c r="C314" s="689"/>
      <c r="D314" s="689"/>
      <c r="E314" s="689"/>
      <c r="F314" s="689"/>
      <c r="G314" s="454"/>
      <c r="H314" s="454"/>
      <c r="I314" s="455"/>
      <c r="J314" s="453"/>
      <c r="K314" s="453"/>
      <c r="L314" s="453"/>
      <c r="M314" s="453"/>
    </row>
    <row r="315" spans="1:32" ht="16.5" thickBot="1" x14ac:dyDescent="0.3">
      <c r="A315" s="385"/>
      <c r="B315" s="386"/>
      <c r="C315" s="386"/>
      <c r="D315" s="386"/>
      <c r="E315" s="386"/>
      <c r="F315" s="385"/>
      <c r="G315" s="456"/>
      <c r="H315" s="454"/>
      <c r="I315" s="454"/>
      <c r="J315" s="453"/>
      <c r="K315" s="453"/>
      <c r="L315" s="453"/>
      <c r="M315" s="453"/>
    </row>
    <row r="316" spans="1:32" ht="16.5" thickBot="1" x14ac:dyDescent="0.3">
      <c r="A316" s="387" t="s">
        <v>76</v>
      </c>
      <c r="B316" s="682" t="s">
        <v>1342</v>
      </c>
      <c r="C316" s="683"/>
      <c r="D316" s="683"/>
      <c r="E316" s="684"/>
      <c r="F316" s="447">
        <f>F33</f>
        <v>0</v>
      </c>
      <c r="G316" s="457"/>
      <c r="H316" s="457"/>
      <c r="I316" s="457"/>
      <c r="J316" s="453"/>
      <c r="K316" s="453"/>
      <c r="L316" s="453"/>
      <c r="M316" s="453"/>
    </row>
    <row r="317" spans="1:32" ht="16.5" thickBot="1" x14ac:dyDescent="0.3">
      <c r="A317" s="387" t="s">
        <v>131</v>
      </c>
      <c r="B317" s="682" t="s">
        <v>3081</v>
      </c>
      <c r="C317" s="683"/>
      <c r="D317" s="683"/>
      <c r="E317" s="684"/>
      <c r="F317" s="448">
        <f>F98</f>
        <v>0</v>
      </c>
      <c r="G317" s="457"/>
      <c r="H317" s="457"/>
      <c r="I317" s="457"/>
      <c r="J317" s="453"/>
      <c r="K317" s="453"/>
      <c r="L317" s="453"/>
      <c r="M317" s="453"/>
    </row>
    <row r="318" spans="1:32" ht="16.5" thickBot="1" x14ac:dyDescent="0.3">
      <c r="A318" s="387" t="s">
        <v>1590</v>
      </c>
      <c r="B318" s="682" t="s">
        <v>3082</v>
      </c>
      <c r="C318" s="683"/>
      <c r="D318" s="683"/>
      <c r="E318" s="684"/>
      <c r="F318" s="448">
        <f>F150</f>
        <v>0</v>
      </c>
      <c r="G318" s="457"/>
      <c r="H318" s="457"/>
      <c r="I318" s="457"/>
      <c r="J318" s="452"/>
      <c r="K318" s="452"/>
      <c r="L318" s="452"/>
      <c r="M318" s="452"/>
      <c r="N318" s="294"/>
      <c r="O318" s="294"/>
      <c r="P318" s="294"/>
      <c r="Q318" s="294"/>
      <c r="R318" s="294"/>
      <c r="S318" s="294"/>
      <c r="T318" s="294"/>
      <c r="U318" s="294"/>
      <c r="V318" s="294"/>
      <c r="W318" s="294"/>
      <c r="X318" s="294"/>
      <c r="Y318" s="294"/>
      <c r="Z318" s="294"/>
      <c r="AA318" s="294"/>
      <c r="AB318" s="294"/>
      <c r="AC318" s="294"/>
      <c r="AD318" s="294"/>
      <c r="AE318" s="294"/>
      <c r="AF318" s="294"/>
    </row>
    <row r="319" spans="1:32" ht="16.5" thickBot="1" x14ac:dyDescent="0.3">
      <c r="A319" s="387" t="s">
        <v>1591</v>
      </c>
      <c r="B319" s="682" t="s">
        <v>3083</v>
      </c>
      <c r="C319" s="683"/>
      <c r="D319" s="683"/>
      <c r="E319" s="684"/>
      <c r="F319" s="448">
        <f>F204</f>
        <v>0</v>
      </c>
      <c r="G319" s="457"/>
      <c r="H319" s="457"/>
      <c r="I319" s="457"/>
      <c r="J319" s="452"/>
      <c r="K319" s="452"/>
      <c r="L319" s="452"/>
      <c r="M319" s="452"/>
      <c r="N319" s="294"/>
      <c r="O319" s="294"/>
      <c r="P319" s="294"/>
      <c r="Q319" s="294"/>
      <c r="R319" s="294"/>
      <c r="S319" s="294"/>
      <c r="T319" s="294"/>
      <c r="U319" s="294"/>
      <c r="V319" s="294"/>
      <c r="W319" s="294"/>
      <c r="X319" s="294"/>
      <c r="Y319" s="294"/>
      <c r="Z319" s="294"/>
      <c r="AA319" s="294"/>
      <c r="AB319" s="294"/>
      <c r="AC319" s="294"/>
      <c r="AD319" s="294"/>
      <c r="AE319" s="294"/>
      <c r="AF319" s="294"/>
    </row>
    <row r="320" spans="1:32" ht="16.5" thickBot="1" x14ac:dyDescent="0.3">
      <c r="A320" s="387" t="s">
        <v>1592</v>
      </c>
      <c r="B320" s="682" t="s">
        <v>3084</v>
      </c>
      <c r="C320" s="683"/>
      <c r="D320" s="683"/>
      <c r="E320" s="684"/>
      <c r="F320" s="448">
        <f>F258</f>
        <v>0</v>
      </c>
      <c r="G320" s="457"/>
      <c r="H320" s="457"/>
      <c r="I320" s="457"/>
      <c r="J320" s="452"/>
      <c r="K320" s="452"/>
      <c r="L320" s="452"/>
      <c r="M320" s="452"/>
      <c r="N320" s="294"/>
      <c r="O320" s="294"/>
      <c r="P320" s="294"/>
      <c r="Q320" s="294"/>
      <c r="R320" s="294"/>
      <c r="S320" s="294"/>
      <c r="T320" s="294"/>
      <c r="U320" s="294"/>
      <c r="V320" s="294"/>
      <c r="W320" s="294"/>
      <c r="X320" s="294"/>
      <c r="Y320" s="294"/>
      <c r="Z320" s="294"/>
      <c r="AA320" s="294"/>
      <c r="AB320" s="294"/>
      <c r="AC320" s="294"/>
      <c r="AD320" s="294"/>
      <c r="AE320" s="294"/>
      <c r="AF320" s="294"/>
    </row>
    <row r="321" spans="1:32" ht="16.5" thickBot="1" x14ac:dyDescent="0.3">
      <c r="A321" s="387" t="s">
        <v>1593</v>
      </c>
      <c r="B321" s="682" t="s">
        <v>3085</v>
      </c>
      <c r="C321" s="683"/>
      <c r="D321" s="683"/>
      <c r="E321" s="684"/>
      <c r="F321" s="449">
        <f>F312</f>
        <v>0</v>
      </c>
      <c r="G321" s="457"/>
      <c r="H321" s="457"/>
      <c r="I321" s="457"/>
      <c r="J321" s="452"/>
      <c r="K321" s="452"/>
      <c r="L321" s="452"/>
      <c r="M321" s="452"/>
      <c r="N321" s="294"/>
      <c r="O321" s="294"/>
      <c r="P321" s="294"/>
      <c r="Q321" s="294"/>
      <c r="R321" s="294"/>
      <c r="S321" s="294"/>
      <c r="T321" s="294"/>
      <c r="U321" s="294"/>
      <c r="V321" s="294"/>
      <c r="W321" s="294"/>
      <c r="X321" s="294"/>
      <c r="Y321" s="294"/>
      <c r="Z321" s="294"/>
      <c r="AA321" s="294"/>
      <c r="AB321" s="294"/>
      <c r="AC321" s="294"/>
      <c r="AD321" s="294"/>
      <c r="AE321" s="294"/>
      <c r="AF321" s="294"/>
    </row>
    <row r="322" spans="1:32" ht="16.5" thickBot="1" x14ac:dyDescent="0.3">
      <c r="A322" s="388"/>
      <c r="B322" s="389"/>
      <c r="C322" s="390"/>
      <c r="D322" s="511"/>
      <c r="E322" s="391"/>
      <c r="F322" s="450"/>
      <c r="G322" s="457"/>
      <c r="H322" s="457"/>
      <c r="I322" s="457"/>
      <c r="J322" s="452"/>
      <c r="K322" s="452"/>
      <c r="L322" s="452"/>
      <c r="M322" s="452"/>
      <c r="N322" s="294"/>
      <c r="O322" s="294"/>
      <c r="P322" s="294"/>
      <c r="Q322" s="294"/>
      <c r="R322" s="294"/>
      <c r="S322" s="294"/>
      <c r="T322" s="294"/>
      <c r="U322" s="294"/>
      <c r="V322" s="294"/>
      <c r="W322" s="294"/>
      <c r="X322" s="294"/>
      <c r="Y322" s="294"/>
      <c r="Z322" s="294"/>
      <c r="AA322" s="294"/>
      <c r="AB322" s="294"/>
      <c r="AC322" s="294"/>
      <c r="AD322" s="294"/>
      <c r="AE322" s="294"/>
      <c r="AF322" s="294"/>
    </row>
    <row r="323" spans="1:32" ht="16.5" thickBot="1" x14ac:dyDescent="0.3">
      <c r="A323" s="685" t="s">
        <v>1351</v>
      </c>
      <c r="B323" s="686"/>
      <c r="C323" s="686"/>
      <c r="D323" s="686"/>
      <c r="E323" s="687"/>
      <c r="F323" s="451">
        <f>SUM(F316:F321)</f>
        <v>0</v>
      </c>
      <c r="G323" s="457"/>
      <c r="H323" s="457"/>
      <c r="I323" s="457"/>
      <c r="J323" s="452"/>
      <c r="K323" s="452"/>
      <c r="L323" s="452"/>
      <c r="M323" s="452"/>
      <c r="N323" s="294"/>
      <c r="O323" s="294"/>
      <c r="P323" s="294"/>
      <c r="Q323" s="294"/>
      <c r="R323" s="294"/>
      <c r="S323" s="294"/>
      <c r="T323" s="294"/>
      <c r="U323" s="294"/>
      <c r="V323" s="294"/>
      <c r="W323" s="294"/>
      <c r="X323" s="294"/>
      <c r="Y323" s="294"/>
      <c r="Z323" s="294"/>
      <c r="AA323" s="294"/>
      <c r="AB323" s="294"/>
      <c r="AC323" s="294"/>
      <c r="AD323" s="294"/>
      <c r="AE323" s="294"/>
      <c r="AF323" s="294"/>
    </row>
    <row r="324" spans="1:32" x14ac:dyDescent="0.25">
      <c r="A324" s="294"/>
      <c r="B324" s="294"/>
      <c r="C324" s="294"/>
      <c r="D324" s="512"/>
      <c r="E324" s="294"/>
      <c r="F324" s="294"/>
      <c r="G324" s="452"/>
      <c r="H324" s="452"/>
      <c r="I324" s="452"/>
      <c r="J324" s="452"/>
      <c r="K324" s="452"/>
      <c r="L324" s="452"/>
      <c r="M324" s="452"/>
      <c r="N324" s="294"/>
      <c r="O324" s="294"/>
      <c r="P324" s="294"/>
      <c r="Q324" s="294"/>
      <c r="R324" s="294"/>
      <c r="S324" s="294"/>
      <c r="T324" s="294"/>
      <c r="U324" s="294"/>
      <c r="V324" s="294"/>
      <c r="W324" s="294"/>
      <c r="X324" s="294"/>
      <c r="Y324" s="294"/>
      <c r="Z324" s="294"/>
      <c r="AA324" s="294"/>
      <c r="AB324" s="294"/>
      <c r="AC324" s="294"/>
      <c r="AD324" s="294"/>
      <c r="AE324" s="294"/>
      <c r="AF324" s="294"/>
    </row>
    <row r="325" spans="1:32" x14ac:dyDescent="0.25">
      <c r="A325" s="294"/>
      <c r="B325" s="294"/>
      <c r="C325" s="294"/>
      <c r="D325" s="512"/>
      <c r="E325" s="294"/>
      <c r="F325" s="294"/>
      <c r="G325" s="294"/>
      <c r="H325" s="294"/>
      <c r="I325" s="294"/>
      <c r="J325" s="294"/>
      <c r="K325" s="294"/>
      <c r="L325" s="294"/>
      <c r="M325" s="294"/>
      <c r="N325" s="294"/>
      <c r="O325" s="294"/>
      <c r="P325" s="294"/>
      <c r="Q325" s="294"/>
      <c r="R325" s="294"/>
      <c r="S325" s="294"/>
      <c r="T325" s="294"/>
      <c r="U325" s="294"/>
      <c r="V325" s="294"/>
      <c r="W325" s="294"/>
      <c r="X325" s="294"/>
      <c r="Y325" s="294"/>
      <c r="Z325" s="294"/>
      <c r="AA325" s="294"/>
      <c r="AB325" s="294"/>
      <c r="AC325" s="294"/>
      <c r="AD325" s="294"/>
      <c r="AE325" s="294"/>
      <c r="AF325" s="294"/>
    </row>
    <row r="326" spans="1:32" x14ac:dyDescent="0.25">
      <c r="A326" s="294"/>
      <c r="B326" s="294"/>
      <c r="C326" s="294"/>
      <c r="D326" s="512"/>
      <c r="E326" s="294"/>
      <c r="F326" s="294"/>
      <c r="G326" s="294"/>
      <c r="H326" s="294"/>
      <c r="I326" s="294"/>
      <c r="J326" s="294"/>
      <c r="K326" s="294"/>
      <c r="L326" s="294"/>
      <c r="M326" s="294"/>
      <c r="N326" s="294"/>
      <c r="O326" s="294"/>
      <c r="P326" s="294"/>
      <c r="Q326" s="294"/>
      <c r="R326" s="294"/>
      <c r="S326" s="294"/>
      <c r="T326" s="294"/>
      <c r="U326" s="294"/>
      <c r="V326" s="294"/>
      <c r="W326" s="294"/>
      <c r="X326" s="294"/>
      <c r="Y326" s="294"/>
      <c r="Z326" s="294"/>
      <c r="AA326" s="294"/>
      <c r="AB326" s="294"/>
      <c r="AC326" s="294"/>
      <c r="AD326" s="294"/>
      <c r="AE326" s="294"/>
      <c r="AF326" s="294"/>
    </row>
    <row r="327" spans="1:32" x14ac:dyDescent="0.25">
      <c r="A327" s="294"/>
      <c r="B327" s="294"/>
      <c r="C327" s="294"/>
      <c r="D327" s="512"/>
      <c r="E327" s="294"/>
      <c r="F327" s="294"/>
      <c r="G327" s="294"/>
      <c r="H327" s="294"/>
      <c r="I327" s="294"/>
      <c r="J327" s="294"/>
      <c r="K327" s="294"/>
      <c r="L327" s="294"/>
      <c r="M327" s="294"/>
      <c r="N327" s="294"/>
      <c r="O327" s="294"/>
      <c r="P327" s="294"/>
      <c r="Q327" s="294"/>
      <c r="R327" s="294"/>
      <c r="S327" s="294"/>
      <c r="T327" s="294"/>
      <c r="U327" s="294"/>
      <c r="V327" s="294"/>
      <c r="W327" s="294"/>
      <c r="X327" s="294"/>
      <c r="Y327" s="294"/>
      <c r="Z327" s="294"/>
      <c r="AA327" s="294"/>
      <c r="AB327" s="294"/>
      <c r="AC327" s="294"/>
      <c r="AD327" s="294"/>
      <c r="AE327" s="294"/>
      <c r="AF327" s="294"/>
    </row>
    <row r="328" spans="1:32" x14ac:dyDescent="0.25">
      <c r="A328" s="294"/>
      <c r="B328" s="294"/>
      <c r="C328" s="294"/>
      <c r="D328" s="512"/>
      <c r="E328" s="294"/>
      <c r="F328" s="294"/>
      <c r="G328" s="294"/>
      <c r="H328" s="294"/>
      <c r="I328" s="294"/>
      <c r="J328" s="294"/>
      <c r="K328" s="294"/>
      <c r="L328" s="294"/>
      <c r="M328" s="294"/>
      <c r="N328" s="294"/>
      <c r="O328" s="294"/>
      <c r="P328" s="294"/>
      <c r="Q328" s="294"/>
      <c r="R328" s="294"/>
      <c r="S328" s="294"/>
      <c r="T328" s="294"/>
      <c r="U328" s="294"/>
      <c r="V328" s="294"/>
      <c r="W328" s="294"/>
      <c r="X328" s="294"/>
      <c r="Y328" s="294"/>
      <c r="Z328" s="294"/>
      <c r="AA328" s="294"/>
      <c r="AB328" s="294"/>
      <c r="AC328" s="294"/>
      <c r="AD328" s="294"/>
      <c r="AE328" s="294"/>
      <c r="AF328" s="294"/>
    </row>
    <row r="329" spans="1:32" x14ac:dyDescent="0.25">
      <c r="A329" s="294"/>
      <c r="B329" s="294"/>
      <c r="C329" s="294"/>
      <c r="D329" s="512"/>
      <c r="E329" s="294"/>
      <c r="F329" s="294"/>
      <c r="G329" s="294"/>
      <c r="H329" s="294"/>
      <c r="I329" s="294"/>
      <c r="J329" s="294"/>
      <c r="K329" s="294"/>
      <c r="L329" s="294"/>
      <c r="M329" s="294"/>
      <c r="N329" s="294"/>
      <c r="O329" s="294"/>
      <c r="P329" s="294"/>
      <c r="Q329" s="294"/>
      <c r="R329" s="294"/>
      <c r="S329" s="294"/>
      <c r="T329" s="294"/>
      <c r="U329" s="294"/>
      <c r="V329" s="294"/>
      <c r="W329" s="294"/>
      <c r="X329" s="294"/>
      <c r="Y329" s="294"/>
      <c r="Z329" s="294"/>
      <c r="AA329" s="294"/>
      <c r="AB329" s="294"/>
      <c r="AC329" s="294"/>
      <c r="AD329" s="294"/>
      <c r="AE329" s="294"/>
      <c r="AF329" s="294"/>
    </row>
    <row r="330" spans="1:32" x14ac:dyDescent="0.25">
      <c r="A330" s="294"/>
      <c r="B330" s="294"/>
      <c r="C330" s="294"/>
      <c r="D330" s="512"/>
      <c r="E330" s="294"/>
      <c r="F330" s="294"/>
      <c r="G330" s="294"/>
      <c r="H330" s="294"/>
      <c r="I330" s="294"/>
      <c r="J330" s="294"/>
      <c r="K330" s="294"/>
      <c r="L330" s="294"/>
      <c r="M330" s="294"/>
      <c r="N330" s="294"/>
      <c r="O330" s="294"/>
      <c r="P330" s="294"/>
      <c r="Q330" s="294"/>
      <c r="R330" s="294"/>
      <c r="S330" s="294"/>
      <c r="T330" s="294"/>
      <c r="U330" s="294"/>
      <c r="V330" s="294"/>
      <c r="W330" s="294"/>
      <c r="X330" s="294"/>
      <c r="Y330" s="294"/>
      <c r="Z330" s="294"/>
      <c r="AA330" s="294"/>
      <c r="AB330" s="294"/>
      <c r="AC330" s="294"/>
      <c r="AD330" s="294"/>
      <c r="AE330" s="294"/>
      <c r="AF330" s="294"/>
    </row>
    <row r="331" spans="1:32" x14ac:dyDescent="0.25">
      <c r="A331" s="294"/>
      <c r="B331" s="294"/>
      <c r="C331" s="294"/>
      <c r="D331" s="512"/>
      <c r="E331" s="294"/>
      <c r="F331" s="294"/>
      <c r="G331" s="294"/>
      <c r="H331" s="294"/>
      <c r="I331" s="294"/>
      <c r="J331" s="294"/>
      <c r="K331" s="294"/>
      <c r="L331" s="294"/>
      <c r="M331" s="294"/>
      <c r="N331" s="294"/>
      <c r="O331" s="294"/>
      <c r="P331" s="294"/>
      <c r="Q331" s="294"/>
      <c r="R331" s="294"/>
      <c r="S331" s="294"/>
      <c r="T331" s="294"/>
      <c r="U331" s="294"/>
      <c r="V331" s="294"/>
      <c r="W331" s="294"/>
      <c r="X331" s="294"/>
      <c r="Y331" s="294"/>
      <c r="Z331" s="294"/>
      <c r="AA331" s="294"/>
      <c r="AB331" s="294"/>
      <c r="AC331" s="294"/>
      <c r="AD331" s="294"/>
      <c r="AE331" s="294"/>
      <c r="AF331" s="294"/>
    </row>
    <row r="332" spans="1:32" x14ac:dyDescent="0.25">
      <c r="A332" s="294"/>
      <c r="B332" s="294"/>
      <c r="C332" s="294"/>
      <c r="D332" s="512"/>
      <c r="E332" s="294"/>
      <c r="F332" s="294"/>
      <c r="G332" s="294"/>
      <c r="H332" s="294"/>
      <c r="I332" s="294"/>
      <c r="J332" s="294"/>
      <c r="K332" s="294"/>
      <c r="L332" s="294"/>
      <c r="M332" s="294"/>
      <c r="N332" s="294"/>
      <c r="O332" s="294"/>
      <c r="P332" s="294"/>
      <c r="Q332" s="294"/>
      <c r="R332" s="294"/>
      <c r="S332" s="294"/>
      <c r="T332" s="294"/>
      <c r="U332" s="294"/>
      <c r="V332" s="294"/>
      <c r="W332" s="294"/>
      <c r="X332" s="294"/>
      <c r="Y332" s="294"/>
      <c r="Z332" s="294"/>
      <c r="AA332" s="294"/>
      <c r="AB332" s="294"/>
      <c r="AC332" s="294"/>
      <c r="AD332" s="294"/>
      <c r="AE332" s="294"/>
      <c r="AF332" s="294"/>
    </row>
    <row r="333" spans="1:32" x14ac:dyDescent="0.25">
      <c r="A333" s="294"/>
      <c r="B333" s="294"/>
      <c r="C333" s="294"/>
      <c r="D333" s="512"/>
      <c r="E333" s="294"/>
      <c r="F333" s="294"/>
      <c r="G333" s="294"/>
      <c r="H333" s="294"/>
      <c r="I333" s="294"/>
      <c r="J333" s="294"/>
      <c r="K333" s="294"/>
      <c r="L333" s="294"/>
      <c r="M333" s="294"/>
      <c r="N333" s="294"/>
      <c r="O333" s="294"/>
      <c r="P333" s="294"/>
      <c r="Q333" s="294"/>
      <c r="R333" s="294"/>
      <c r="S333" s="294"/>
      <c r="T333" s="294"/>
      <c r="U333" s="294"/>
      <c r="V333" s="294"/>
      <c r="W333" s="294"/>
      <c r="X333" s="294"/>
      <c r="Y333" s="294"/>
      <c r="Z333" s="294"/>
      <c r="AA333" s="294"/>
      <c r="AB333" s="294"/>
      <c r="AC333" s="294"/>
      <c r="AD333" s="294"/>
      <c r="AE333" s="294"/>
      <c r="AF333" s="294"/>
    </row>
    <row r="334" spans="1:32" x14ac:dyDescent="0.25">
      <c r="A334" s="294"/>
      <c r="B334" s="294"/>
      <c r="C334" s="294"/>
      <c r="D334" s="512"/>
      <c r="E334" s="294"/>
      <c r="F334" s="294"/>
      <c r="G334" s="294"/>
      <c r="H334" s="294"/>
      <c r="I334" s="294"/>
      <c r="J334" s="294"/>
      <c r="K334" s="294"/>
      <c r="L334" s="294"/>
      <c r="M334" s="294"/>
      <c r="N334" s="294"/>
      <c r="O334" s="294"/>
      <c r="P334" s="294"/>
      <c r="Q334" s="294"/>
      <c r="R334" s="294"/>
      <c r="S334" s="294"/>
      <c r="T334" s="294"/>
      <c r="U334" s="294"/>
      <c r="V334" s="294"/>
      <c r="W334" s="294"/>
      <c r="X334" s="294"/>
      <c r="Y334" s="294"/>
      <c r="Z334" s="294"/>
      <c r="AA334" s="294"/>
      <c r="AB334" s="294"/>
      <c r="AC334" s="294"/>
      <c r="AD334" s="294"/>
      <c r="AE334" s="294"/>
      <c r="AF334" s="294"/>
    </row>
    <row r="335" spans="1:32" x14ac:dyDescent="0.25">
      <c r="A335" s="294"/>
      <c r="B335" s="294"/>
      <c r="C335" s="294"/>
      <c r="D335" s="512"/>
      <c r="E335" s="294"/>
      <c r="F335" s="294"/>
      <c r="G335" s="294"/>
      <c r="H335" s="294"/>
      <c r="I335" s="294"/>
      <c r="J335" s="294"/>
      <c r="K335" s="294"/>
      <c r="L335" s="294"/>
      <c r="M335" s="294"/>
      <c r="N335" s="294"/>
      <c r="O335" s="294"/>
      <c r="P335" s="294"/>
      <c r="Q335" s="294"/>
      <c r="R335" s="294"/>
      <c r="S335" s="294"/>
      <c r="T335" s="294"/>
      <c r="U335" s="294"/>
      <c r="V335" s="294"/>
      <c r="W335" s="294"/>
      <c r="X335" s="294"/>
      <c r="Y335" s="294"/>
      <c r="Z335" s="294"/>
      <c r="AA335" s="294"/>
      <c r="AB335" s="294"/>
      <c r="AC335" s="294"/>
      <c r="AD335" s="294"/>
      <c r="AE335" s="294"/>
      <c r="AF335" s="294"/>
    </row>
    <row r="336" spans="1:32" x14ac:dyDescent="0.25">
      <c r="A336" s="294"/>
      <c r="B336" s="294"/>
      <c r="C336" s="294"/>
      <c r="D336" s="512"/>
      <c r="E336" s="294"/>
      <c r="F336" s="294"/>
      <c r="G336" s="294"/>
      <c r="H336" s="294"/>
      <c r="I336" s="294"/>
      <c r="J336" s="294"/>
      <c r="K336" s="294"/>
      <c r="L336" s="294"/>
      <c r="M336" s="294"/>
      <c r="N336" s="294"/>
      <c r="O336" s="294"/>
      <c r="P336" s="294"/>
      <c r="Q336" s="294"/>
      <c r="R336" s="294"/>
      <c r="S336" s="294"/>
      <c r="T336" s="294"/>
      <c r="U336" s="294"/>
      <c r="V336" s="294"/>
      <c r="W336" s="294"/>
      <c r="X336" s="294"/>
      <c r="Y336" s="294"/>
      <c r="Z336" s="294"/>
      <c r="AA336" s="294"/>
      <c r="AB336" s="294"/>
      <c r="AC336" s="294"/>
      <c r="AD336" s="294"/>
      <c r="AE336" s="294"/>
      <c r="AF336" s="294"/>
    </row>
    <row r="337" spans="1:32" x14ac:dyDescent="0.25">
      <c r="A337" s="294"/>
      <c r="B337" s="294"/>
      <c r="C337" s="294"/>
      <c r="D337" s="512"/>
      <c r="E337" s="294"/>
      <c r="F337" s="294"/>
      <c r="G337" s="294"/>
      <c r="H337" s="294"/>
      <c r="I337" s="294"/>
      <c r="J337" s="294"/>
      <c r="K337" s="294"/>
      <c r="L337" s="294"/>
      <c r="M337" s="294"/>
      <c r="N337" s="294"/>
      <c r="O337" s="294"/>
      <c r="P337" s="294"/>
      <c r="Q337" s="294"/>
      <c r="R337" s="294"/>
      <c r="S337" s="294"/>
      <c r="T337" s="294"/>
      <c r="U337" s="294"/>
      <c r="V337" s="294"/>
      <c r="W337" s="294"/>
      <c r="X337" s="294"/>
      <c r="Y337" s="294"/>
      <c r="Z337" s="294"/>
      <c r="AA337" s="294"/>
      <c r="AB337" s="294"/>
      <c r="AC337" s="294"/>
      <c r="AD337" s="294"/>
      <c r="AE337" s="294"/>
      <c r="AF337" s="294"/>
    </row>
    <row r="338" spans="1:32" x14ac:dyDescent="0.25">
      <c r="A338" s="294"/>
      <c r="B338" s="294"/>
      <c r="C338" s="294"/>
      <c r="D338" s="512"/>
      <c r="E338" s="294"/>
      <c r="F338" s="294"/>
      <c r="G338" s="294"/>
      <c r="H338" s="294"/>
      <c r="I338" s="294"/>
      <c r="J338" s="294"/>
      <c r="K338" s="294"/>
      <c r="L338" s="294"/>
      <c r="M338" s="294"/>
      <c r="N338" s="294"/>
      <c r="O338" s="294"/>
      <c r="P338" s="294"/>
      <c r="Q338" s="294"/>
      <c r="R338" s="294"/>
      <c r="S338" s="294"/>
      <c r="T338" s="294"/>
      <c r="U338" s="294"/>
      <c r="V338" s="294"/>
      <c r="W338" s="294"/>
      <c r="X338" s="294"/>
      <c r="Y338" s="294"/>
      <c r="Z338" s="294"/>
      <c r="AA338" s="294"/>
      <c r="AB338" s="294"/>
      <c r="AC338" s="294"/>
      <c r="AD338" s="294"/>
      <c r="AE338" s="294"/>
      <c r="AF338" s="294"/>
    </row>
    <row r="339" spans="1:32" x14ac:dyDescent="0.25">
      <c r="A339" s="294"/>
      <c r="B339" s="294"/>
      <c r="C339" s="294"/>
      <c r="D339" s="512"/>
      <c r="E339" s="294"/>
      <c r="F339" s="294"/>
      <c r="G339" s="294"/>
      <c r="H339" s="294"/>
      <c r="I339" s="294"/>
      <c r="J339" s="294"/>
      <c r="K339" s="294"/>
      <c r="L339" s="294"/>
      <c r="M339" s="294"/>
      <c r="N339" s="294"/>
      <c r="O339" s="294"/>
      <c r="P339" s="294"/>
      <c r="Q339" s="294"/>
      <c r="R339" s="294"/>
      <c r="S339" s="294"/>
      <c r="T339" s="294"/>
      <c r="U339" s="294"/>
      <c r="V339" s="294"/>
      <c r="W339" s="294"/>
      <c r="X339" s="294"/>
      <c r="Y339" s="294"/>
      <c r="Z339" s="294"/>
      <c r="AA339" s="294"/>
      <c r="AB339" s="294"/>
      <c r="AC339" s="294"/>
      <c r="AD339" s="294"/>
      <c r="AE339" s="294"/>
      <c r="AF339" s="294"/>
    </row>
    <row r="340" spans="1:32" x14ac:dyDescent="0.25">
      <c r="A340" s="294"/>
      <c r="B340" s="294"/>
      <c r="C340" s="294"/>
      <c r="D340" s="512"/>
      <c r="E340" s="294"/>
      <c r="F340" s="294"/>
      <c r="G340" s="294"/>
      <c r="H340" s="294"/>
      <c r="I340" s="294"/>
      <c r="J340" s="294"/>
      <c r="K340" s="294"/>
      <c r="L340" s="294"/>
      <c r="M340" s="294"/>
      <c r="N340" s="294"/>
      <c r="O340" s="294"/>
      <c r="P340" s="294"/>
      <c r="Q340" s="294"/>
      <c r="R340" s="294"/>
      <c r="S340" s="294"/>
      <c r="T340" s="294"/>
      <c r="U340" s="294"/>
      <c r="V340" s="294"/>
      <c r="W340" s="294"/>
      <c r="X340" s="294"/>
      <c r="Y340" s="294"/>
      <c r="Z340" s="294"/>
      <c r="AA340" s="294"/>
      <c r="AB340" s="294"/>
      <c r="AC340" s="294"/>
      <c r="AD340" s="294"/>
      <c r="AE340" s="294"/>
      <c r="AF340" s="294"/>
    </row>
    <row r="341" spans="1:32" x14ac:dyDescent="0.25">
      <c r="A341" s="294"/>
      <c r="B341" s="294"/>
      <c r="C341" s="294"/>
      <c r="D341" s="512"/>
      <c r="E341" s="294"/>
      <c r="F341" s="294"/>
      <c r="G341" s="294"/>
      <c r="H341" s="294"/>
      <c r="I341" s="294"/>
      <c r="J341" s="294"/>
      <c r="K341" s="294"/>
      <c r="L341" s="294"/>
      <c r="M341" s="294"/>
      <c r="N341" s="294"/>
      <c r="O341" s="294"/>
      <c r="P341" s="294"/>
      <c r="Q341" s="294"/>
      <c r="R341" s="294"/>
      <c r="S341" s="294"/>
      <c r="T341" s="294"/>
      <c r="U341" s="294"/>
      <c r="V341" s="294"/>
      <c r="W341" s="294"/>
      <c r="X341" s="294"/>
      <c r="Y341" s="294"/>
      <c r="Z341" s="294"/>
      <c r="AA341" s="294"/>
      <c r="AB341" s="294"/>
      <c r="AC341" s="294"/>
      <c r="AD341" s="294"/>
      <c r="AE341" s="294"/>
      <c r="AF341" s="294"/>
    </row>
    <row r="342" spans="1:32" x14ac:dyDescent="0.25">
      <c r="A342" s="294"/>
      <c r="B342" s="294"/>
      <c r="C342" s="294"/>
      <c r="D342" s="512"/>
      <c r="E342" s="294"/>
      <c r="F342" s="294"/>
      <c r="G342" s="294"/>
      <c r="H342" s="294"/>
      <c r="I342" s="294"/>
      <c r="J342" s="294"/>
      <c r="K342" s="294"/>
      <c r="L342" s="294"/>
      <c r="M342" s="294"/>
      <c r="N342" s="294"/>
      <c r="O342" s="294"/>
      <c r="P342" s="294"/>
      <c r="Q342" s="294"/>
      <c r="R342" s="294"/>
      <c r="S342" s="294"/>
      <c r="T342" s="294"/>
      <c r="U342" s="294"/>
      <c r="V342" s="294"/>
      <c r="W342" s="294"/>
      <c r="X342" s="294"/>
      <c r="Y342" s="294"/>
      <c r="Z342" s="294"/>
      <c r="AA342" s="294"/>
      <c r="AB342" s="294"/>
      <c r="AC342" s="294"/>
      <c r="AD342" s="294"/>
      <c r="AE342" s="294"/>
      <c r="AF342" s="294"/>
    </row>
    <row r="343" spans="1:32" x14ac:dyDescent="0.25">
      <c r="A343" s="294"/>
      <c r="B343" s="294"/>
      <c r="C343" s="294"/>
      <c r="D343" s="512"/>
      <c r="E343" s="294"/>
      <c r="F343" s="294"/>
      <c r="G343" s="294"/>
      <c r="H343" s="294"/>
      <c r="I343" s="294"/>
      <c r="J343" s="294"/>
      <c r="K343" s="294"/>
      <c r="L343" s="294"/>
      <c r="M343" s="294"/>
      <c r="N343" s="294"/>
      <c r="O343" s="294"/>
      <c r="P343" s="294"/>
      <c r="Q343" s="294"/>
      <c r="R343" s="294"/>
      <c r="S343" s="294"/>
      <c r="T343" s="294"/>
      <c r="U343" s="294"/>
      <c r="V343" s="294"/>
      <c r="W343" s="294"/>
      <c r="X343" s="294"/>
      <c r="Y343" s="294"/>
      <c r="Z343" s="294"/>
      <c r="AA343" s="294"/>
      <c r="AB343" s="294"/>
      <c r="AC343" s="294"/>
      <c r="AD343" s="294"/>
      <c r="AE343" s="294"/>
      <c r="AF343" s="294"/>
    </row>
    <row r="344" spans="1:32" x14ac:dyDescent="0.25">
      <c r="A344" s="294"/>
      <c r="B344" s="294"/>
      <c r="C344" s="294"/>
      <c r="D344" s="512"/>
      <c r="E344" s="294"/>
      <c r="F344" s="294"/>
      <c r="G344" s="294"/>
      <c r="H344" s="294"/>
      <c r="I344" s="294"/>
      <c r="J344" s="294"/>
      <c r="K344" s="294"/>
      <c r="L344" s="294"/>
      <c r="M344" s="294"/>
      <c r="N344" s="294"/>
      <c r="O344" s="294"/>
      <c r="P344" s="294"/>
      <c r="Q344" s="294"/>
      <c r="R344" s="294"/>
      <c r="S344" s="294"/>
      <c r="T344" s="294"/>
      <c r="U344" s="294"/>
      <c r="V344" s="294"/>
      <c r="W344" s="294"/>
      <c r="X344" s="294"/>
      <c r="Y344" s="294"/>
      <c r="Z344" s="294"/>
      <c r="AA344" s="294"/>
      <c r="AB344" s="294"/>
      <c r="AC344" s="294"/>
      <c r="AD344" s="294"/>
      <c r="AE344" s="294"/>
      <c r="AF344" s="294"/>
    </row>
    <row r="345" spans="1:32" x14ac:dyDescent="0.25">
      <c r="A345" s="294"/>
      <c r="B345" s="294"/>
      <c r="C345" s="294"/>
      <c r="D345" s="512"/>
      <c r="E345" s="294"/>
      <c r="F345" s="294"/>
      <c r="G345" s="294"/>
      <c r="H345" s="294"/>
      <c r="I345" s="294"/>
      <c r="J345" s="294"/>
      <c r="K345" s="294"/>
      <c r="L345" s="294"/>
      <c r="M345" s="294"/>
      <c r="N345" s="294"/>
      <c r="O345" s="294"/>
      <c r="P345" s="294"/>
      <c r="Q345" s="294"/>
      <c r="R345" s="294"/>
      <c r="S345" s="294"/>
      <c r="T345" s="294"/>
      <c r="U345" s="294"/>
      <c r="V345" s="294"/>
      <c r="W345" s="294"/>
      <c r="X345" s="294"/>
      <c r="Y345" s="294"/>
      <c r="Z345" s="294"/>
      <c r="AA345" s="294"/>
      <c r="AB345" s="294"/>
      <c r="AC345" s="294"/>
      <c r="AD345" s="294"/>
      <c r="AE345" s="294"/>
      <c r="AF345" s="294"/>
    </row>
    <row r="346" spans="1:32" x14ac:dyDescent="0.25">
      <c r="A346" s="294"/>
      <c r="B346" s="294"/>
      <c r="C346" s="294"/>
      <c r="D346" s="512"/>
      <c r="E346" s="294"/>
      <c r="F346" s="294"/>
      <c r="G346" s="294"/>
      <c r="H346" s="294"/>
      <c r="I346" s="294"/>
      <c r="J346" s="294"/>
      <c r="K346" s="294"/>
      <c r="L346" s="294"/>
      <c r="M346" s="294"/>
      <c r="N346" s="294"/>
      <c r="O346" s="294"/>
      <c r="P346" s="294"/>
      <c r="Q346" s="294"/>
      <c r="R346" s="294"/>
      <c r="S346" s="294"/>
      <c r="T346" s="294"/>
      <c r="U346" s="294"/>
      <c r="V346" s="294"/>
      <c r="W346" s="294"/>
      <c r="X346" s="294"/>
      <c r="Y346" s="294"/>
      <c r="Z346" s="294"/>
      <c r="AA346" s="294"/>
      <c r="AB346" s="294"/>
      <c r="AC346" s="294"/>
      <c r="AD346" s="294"/>
      <c r="AE346" s="294"/>
      <c r="AF346" s="294"/>
    </row>
    <row r="347" spans="1:32" x14ac:dyDescent="0.25">
      <c r="A347" s="294"/>
      <c r="B347" s="294"/>
      <c r="C347" s="294"/>
      <c r="D347" s="512"/>
      <c r="E347" s="294"/>
      <c r="F347" s="294"/>
      <c r="G347" s="294"/>
      <c r="H347" s="294"/>
      <c r="I347" s="294"/>
      <c r="J347" s="294"/>
      <c r="K347" s="294"/>
      <c r="L347" s="294"/>
      <c r="M347" s="294"/>
      <c r="N347" s="294"/>
      <c r="O347" s="294"/>
      <c r="P347" s="294"/>
      <c r="Q347" s="294"/>
      <c r="R347" s="294"/>
      <c r="S347" s="294"/>
      <c r="T347" s="294"/>
      <c r="U347" s="294"/>
      <c r="V347" s="294"/>
      <c r="W347" s="294"/>
      <c r="X347" s="294"/>
      <c r="Y347" s="294"/>
      <c r="Z347" s="294"/>
      <c r="AA347" s="294"/>
      <c r="AB347" s="294"/>
      <c r="AC347" s="294"/>
      <c r="AD347" s="294"/>
      <c r="AE347" s="294"/>
      <c r="AF347" s="294"/>
    </row>
    <row r="348" spans="1:32" s="364" customFormat="1" ht="15.75" x14ac:dyDescent="0.25">
      <c r="A348" s="376"/>
      <c r="B348" s="384"/>
      <c r="C348" s="384"/>
      <c r="D348" s="409"/>
      <c r="E348" s="384"/>
      <c r="F348" s="384"/>
      <c r="G348" s="382"/>
      <c r="H348" s="382"/>
      <c r="I348" s="382"/>
      <c r="J348" s="382"/>
      <c r="K348" s="382"/>
      <c r="L348" s="382"/>
      <c r="M348" s="382"/>
      <c r="N348" s="382"/>
      <c r="O348" s="382"/>
      <c r="P348" s="382"/>
      <c r="Q348" s="382"/>
      <c r="R348" s="382"/>
      <c r="S348" s="382"/>
      <c r="T348" s="382"/>
      <c r="U348" s="382"/>
      <c r="V348" s="382"/>
      <c r="W348" s="382"/>
      <c r="X348" s="382"/>
      <c r="Y348" s="382"/>
      <c r="Z348" s="382"/>
      <c r="AA348" s="382"/>
      <c r="AB348" s="382"/>
      <c r="AC348" s="382"/>
      <c r="AD348" s="382"/>
      <c r="AE348" s="382"/>
      <c r="AF348" s="382"/>
    </row>
    <row r="349" spans="1:32" x14ac:dyDescent="0.25">
      <c r="A349" s="294"/>
      <c r="B349" s="294"/>
      <c r="C349" s="294"/>
      <c r="D349" s="512"/>
      <c r="E349" s="294"/>
      <c r="F349" s="294"/>
      <c r="G349" s="294"/>
      <c r="H349" s="294"/>
      <c r="I349" s="294"/>
      <c r="J349" s="294"/>
      <c r="K349" s="294"/>
      <c r="L349" s="294"/>
      <c r="M349" s="294"/>
      <c r="N349" s="294"/>
      <c r="O349" s="294"/>
      <c r="P349" s="294"/>
      <c r="Q349" s="294"/>
      <c r="R349" s="294"/>
      <c r="S349" s="294"/>
      <c r="T349" s="294"/>
      <c r="U349" s="294"/>
      <c r="V349" s="294"/>
      <c r="W349" s="294"/>
      <c r="X349" s="294"/>
      <c r="Y349" s="294"/>
      <c r="Z349" s="294"/>
      <c r="AA349" s="294"/>
      <c r="AB349" s="294"/>
      <c r="AC349" s="294"/>
      <c r="AD349" s="294"/>
      <c r="AE349" s="294"/>
      <c r="AF349" s="294"/>
    </row>
    <row r="350" spans="1:32" x14ac:dyDescent="0.25">
      <c r="A350" s="294"/>
      <c r="B350" s="294"/>
      <c r="C350" s="294"/>
      <c r="D350" s="512"/>
      <c r="E350" s="294"/>
      <c r="F350" s="294"/>
      <c r="G350" s="294"/>
      <c r="H350" s="294"/>
      <c r="I350" s="294"/>
      <c r="J350" s="294"/>
      <c r="K350" s="294"/>
      <c r="L350" s="294"/>
      <c r="M350" s="294"/>
      <c r="N350" s="294"/>
      <c r="O350" s="294"/>
      <c r="P350" s="294"/>
      <c r="Q350" s="294"/>
      <c r="R350" s="294"/>
      <c r="S350" s="294"/>
      <c r="T350" s="294"/>
      <c r="U350" s="294"/>
      <c r="V350" s="294"/>
      <c r="W350" s="294"/>
      <c r="X350" s="294"/>
      <c r="Y350" s="294"/>
      <c r="Z350" s="294"/>
      <c r="AA350" s="294"/>
      <c r="AB350" s="294"/>
      <c r="AC350" s="294"/>
      <c r="AD350" s="294"/>
      <c r="AE350" s="294"/>
      <c r="AF350" s="294"/>
    </row>
    <row r="351" spans="1:32" x14ac:dyDescent="0.25">
      <c r="A351" s="294"/>
      <c r="B351" s="294"/>
      <c r="C351" s="294"/>
      <c r="D351" s="512"/>
      <c r="E351" s="294"/>
      <c r="F351" s="294"/>
      <c r="G351" s="294"/>
      <c r="H351" s="294"/>
      <c r="I351" s="294"/>
      <c r="J351" s="294"/>
      <c r="K351" s="294"/>
      <c r="L351" s="294"/>
      <c r="M351" s="294"/>
      <c r="N351" s="294"/>
      <c r="O351" s="294"/>
      <c r="P351" s="294"/>
      <c r="Q351" s="294"/>
      <c r="R351" s="294"/>
      <c r="S351" s="294"/>
      <c r="T351" s="294"/>
      <c r="U351" s="294"/>
      <c r="V351" s="294"/>
      <c r="W351" s="294"/>
      <c r="X351" s="294"/>
      <c r="Y351" s="294"/>
      <c r="Z351" s="294"/>
      <c r="AA351" s="294"/>
      <c r="AB351" s="294"/>
      <c r="AC351" s="294"/>
      <c r="AD351" s="294"/>
      <c r="AE351" s="294"/>
      <c r="AF351" s="294"/>
    </row>
    <row r="352" spans="1:32" x14ac:dyDescent="0.25">
      <c r="A352" s="294"/>
      <c r="B352" s="294"/>
      <c r="C352" s="294"/>
      <c r="D352" s="512"/>
      <c r="E352" s="294"/>
      <c r="F352" s="294"/>
      <c r="G352" s="294"/>
      <c r="H352" s="294"/>
      <c r="I352" s="294"/>
      <c r="J352" s="294"/>
      <c r="K352" s="294"/>
      <c r="L352" s="294"/>
      <c r="M352" s="294"/>
      <c r="N352" s="294"/>
      <c r="O352" s="294"/>
      <c r="P352" s="294"/>
      <c r="Q352" s="294"/>
      <c r="R352" s="294"/>
      <c r="S352" s="294"/>
      <c r="T352" s="294"/>
      <c r="U352" s="294"/>
      <c r="V352" s="294"/>
      <c r="W352" s="294"/>
      <c r="X352" s="294"/>
      <c r="Y352" s="294"/>
      <c r="Z352" s="294"/>
      <c r="AA352" s="294"/>
      <c r="AB352" s="294"/>
      <c r="AC352" s="294"/>
      <c r="AD352" s="294"/>
      <c r="AE352" s="294"/>
      <c r="AF352" s="294"/>
    </row>
    <row r="353" spans="1:32" x14ac:dyDescent="0.25">
      <c r="A353" s="294"/>
      <c r="B353" s="294"/>
      <c r="C353" s="294"/>
      <c r="D353" s="512"/>
      <c r="E353" s="294"/>
      <c r="F353" s="294"/>
      <c r="G353" s="294"/>
      <c r="H353" s="294"/>
      <c r="I353" s="294"/>
      <c r="J353" s="294"/>
      <c r="K353" s="294"/>
      <c r="L353" s="294"/>
      <c r="M353" s="294"/>
      <c r="N353" s="294"/>
      <c r="O353" s="294"/>
      <c r="P353" s="294"/>
      <c r="Q353" s="294"/>
      <c r="R353" s="294"/>
      <c r="S353" s="294"/>
      <c r="T353" s="294"/>
      <c r="U353" s="294"/>
      <c r="V353" s="294"/>
      <c r="W353" s="294"/>
      <c r="X353" s="294"/>
      <c r="Y353" s="294"/>
      <c r="Z353" s="294"/>
      <c r="AA353" s="294"/>
      <c r="AB353" s="294"/>
      <c r="AC353" s="294"/>
      <c r="AD353" s="294"/>
      <c r="AE353" s="294"/>
      <c r="AF353" s="294"/>
    </row>
    <row r="354" spans="1:32" x14ac:dyDescent="0.25">
      <c r="A354" s="294"/>
      <c r="B354" s="294"/>
      <c r="C354" s="294"/>
      <c r="D354" s="512"/>
      <c r="E354" s="294"/>
      <c r="F354" s="294"/>
      <c r="G354" s="294"/>
      <c r="H354" s="294"/>
      <c r="I354" s="294"/>
      <c r="J354" s="294"/>
      <c r="K354" s="294"/>
      <c r="L354" s="294"/>
      <c r="M354" s="294"/>
      <c r="N354" s="294"/>
      <c r="O354" s="294"/>
      <c r="P354" s="294"/>
      <c r="Q354" s="294"/>
      <c r="R354" s="294"/>
      <c r="S354" s="294"/>
      <c r="T354" s="294"/>
      <c r="U354" s="294"/>
      <c r="V354" s="294"/>
      <c r="W354" s="294"/>
      <c r="X354" s="294"/>
      <c r="Y354" s="294"/>
      <c r="Z354" s="294"/>
      <c r="AA354" s="294"/>
      <c r="AB354" s="294"/>
      <c r="AC354" s="294"/>
      <c r="AD354" s="294"/>
      <c r="AE354" s="294"/>
      <c r="AF354" s="294"/>
    </row>
    <row r="355" spans="1:32" x14ac:dyDescent="0.25">
      <c r="A355" s="294"/>
      <c r="B355" s="294"/>
      <c r="C355" s="294"/>
      <c r="D355" s="512"/>
      <c r="E355" s="294"/>
      <c r="F355" s="294"/>
      <c r="G355" s="294"/>
      <c r="H355" s="294"/>
      <c r="I355" s="294"/>
      <c r="J355" s="294"/>
      <c r="K355" s="294"/>
      <c r="L355" s="294"/>
      <c r="M355" s="294"/>
      <c r="N355" s="294"/>
      <c r="O355" s="294"/>
      <c r="P355" s="294"/>
      <c r="Q355" s="294"/>
      <c r="R355" s="294"/>
      <c r="S355" s="294"/>
      <c r="T355" s="294"/>
      <c r="U355" s="294"/>
      <c r="V355" s="294"/>
      <c r="W355" s="294"/>
      <c r="X355" s="294"/>
      <c r="Y355" s="294"/>
      <c r="Z355" s="294"/>
      <c r="AA355" s="294"/>
      <c r="AB355" s="294"/>
      <c r="AC355" s="294"/>
      <c r="AD355" s="294"/>
      <c r="AE355" s="294"/>
      <c r="AF355" s="294"/>
    </row>
    <row r="356" spans="1:32" x14ac:dyDescent="0.25">
      <c r="A356" s="294"/>
      <c r="B356" s="294"/>
      <c r="C356" s="294"/>
      <c r="D356" s="512"/>
      <c r="E356" s="294"/>
      <c r="F356" s="294"/>
      <c r="G356" s="294"/>
      <c r="H356" s="294"/>
      <c r="I356" s="294"/>
      <c r="J356" s="294"/>
      <c r="K356" s="294"/>
      <c r="L356" s="294"/>
      <c r="M356" s="294"/>
      <c r="N356" s="294"/>
      <c r="O356" s="294"/>
      <c r="P356" s="294"/>
      <c r="Q356" s="294"/>
      <c r="R356" s="294"/>
      <c r="S356" s="294"/>
      <c r="T356" s="294"/>
      <c r="U356" s="294"/>
      <c r="V356" s="294"/>
      <c r="W356" s="294"/>
      <c r="X356" s="294"/>
      <c r="Y356" s="294"/>
      <c r="Z356" s="294"/>
      <c r="AA356" s="294"/>
      <c r="AB356" s="294"/>
      <c r="AC356" s="294"/>
      <c r="AD356" s="294"/>
      <c r="AE356" s="294"/>
      <c r="AF356" s="294"/>
    </row>
    <row r="357" spans="1:32" x14ac:dyDescent="0.25">
      <c r="A357" s="294"/>
      <c r="B357" s="294"/>
      <c r="C357" s="294"/>
      <c r="D357" s="512"/>
      <c r="E357" s="294"/>
      <c r="F357" s="294"/>
      <c r="G357" s="294"/>
      <c r="H357" s="294"/>
      <c r="I357" s="294"/>
      <c r="J357" s="294"/>
      <c r="K357" s="294"/>
      <c r="L357" s="294"/>
      <c r="M357" s="294"/>
      <c r="N357" s="294"/>
      <c r="O357" s="294"/>
      <c r="P357" s="294"/>
      <c r="Q357" s="294"/>
      <c r="R357" s="294"/>
      <c r="S357" s="294"/>
      <c r="T357" s="294"/>
      <c r="U357" s="294"/>
      <c r="V357" s="294"/>
      <c r="W357" s="294"/>
      <c r="X357" s="294"/>
      <c r="Y357" s="294"/>
      <c r="Z357" s="294"/>
      <c r="AA357" s="294"/>
      <c r="AB357" s="294"/>
      <c r="AC357" s="294"/>
      <c r="AD357" s="294"/>
      <c r="AE357" s="294"/>
      <c r="AF357" s="294"/>
    </row>
    <row r="358" spans="1:32" x14ac:dyDescent="0.25">
      <c r="A358" s="294"/>
      <c r="B358" s="294"/>
      <c r="C358" s="294"/>
      <c r="D358" s="512"/>
      <c r="E358" s="294"/>
      <c r="F358" s="294"/>
      <c r="G358" s="294"/>
      <c r="H358" s="294"/>
      <c r="I358" s="294"/>
      <c r="J358" s="294"/>
      <c r="K358" s="294"/>
      <c r="L358" s="294"/>
      <c r="M358" s="294"/>
      <c r="N358" s="294"/>
      <c r="O358" s="294"/>
      <c r="P358" s="294"/>
      <c r="Q358" s="294"/>
      <c r="R358" s="294"/>
      <c r="S358" s="294"/>
      <c r="T358" s="294"/>
      <c r="U358" s="294"/>
      <c r="V358" s="294"/>
      <c r="W358" s="294"/>
      <c r="X358" s="294"/>
      <c r="Y358" s="294"/>
      <c r="Z358" s="294"/>
      <c r="AA358" s="294"/>
      <c r="AB358" s="294"/>
      <c r="AC358" s="294"/>
      <c r="AD358" s="294"/>
      <c r="AE358" s="294"/>
      <c r="AF358" s="294"/>
    </row>
    <row r="359" spans="1:32" x14ac:dyDescent="0.25">
      <c r="A359" s="294"/>
      <c r="B359" s="294"/>
      <c r="C359" s="294"/>
      <c r="D359" s="512"/>
      <c r="E359" s="294"/>
      <c r="F359" s="294"/>
      <c r="G359" s="294"/>
      <c r="H359" s="294"/>
      <c r="I359" s="294"/>
      <c r="J359" s="294"/>
      <c r="K359" s="294"/>
      <c r="L359" s="294"/>
      <c r="M359" s="294"/>
      <c r="N359" s="294"/>
      <c r="O359" s="294"/>
      <c r="P359" s="294"/>
      <c r="Q359" s="294"/>
      <c r="R359" s="294"/>
      <c r="S359" s="294"/>
      <c r="T359" s="294"/>
      <c r="U359" s="294"/>
      <c r="V359" s="294"/>
      <c r="W359" s="294"/>
      <c r="X359" s="294"/>
      <c r="Y359" s="294"/>
      <c r="Z359" s="294"/>
      <c r="AA359" s="294"/>
      <c r="AB359" s="294"/>
      <c r="AC359" s="294"/>
      <c r="AD359" s="294"/>
      <c r="AE359" s="294"/>
      <c r="AF359" s="294"/>
    </row>
    <row r="360" spans="1:32" x14ac:dyDescent="0.25">
      <c r="A360" s="294"/>
      <c r="B360" s="294"/>
      <c r="C360" s="294"/>
      <c r="D360" s="512"/>
      <c r="E360" s="294"/>
      <c r="F360" s="294"/>
      <c r="G360" s="294"/>
      <c r="H360" s="294"/>
      <c r="I360" s="294"/>
      <c r="J360" s="294"/>
      <c r="K360" s="294"/>
      <c r="L360" s="294"/>
      <c r="M360" s="294"/>
      <c r="N360" s="294"/>
      <c r="O360" s="294"/>
      <c r="P360" s="294"/>
      <c r="Q360" s="294"/>
      <c r="R360" s="294"/>
      <c r="S360" s="294"/>
      <c r="T360" s="294"/>
      <c r="U360" s="294"/>
      <c r="V360" s="294"/>
      <c r="W360" s="294"/>
      <c r="X360" s="294"/>
      <c r="Y360" s="294"/>
      <c r="Z360" s="294"/>
      <c r="AA360" s="294"/>
      <c r="AB360" s="294"/>
      <c r="AC360" s="294"/>
      <c r="AD360" s="294"/>
      <c r="AE360" s="294"/>
      <c r="AF360" s="294"/>
    </row>
    <row r="361" spans="1:32" x14ac:dyDescent="0.25">
      <c r="A361" s="294"/>
      <c r="B361" s="294"/>
      <c r="C361" s="294"/>
      <c r="D361" s="512"/>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row>
    <row r="362" spans="1:32" x14ac:dyDescent="0.25">
      <c r="A362" s="294"/>
      <c r="B362" s="294"/>
      <c r="C362" s="294"/>
      <c r="D362" s="512"/>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row>
    <row r="363" spans="1:32" x14ac:dyDescent="0.25">
      <c r="A363" s="294"/>
      <c r="B363" s="294"/>
      <c r="C363" s="294"/>
      <c r="D363" s="512"/>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row>
    <row r="364" spans="1:32" x14ac:dyDescent="0.25">
      <c r="A364" s="294"/>
      <c r="B364" s="294"/>
      <c r="C364" s="294"/>
      <c r="D364" s="512"/>
      <c r="E364" s="294"/>
      <c r="F364" s="294"/>
      <c r="G364" s="294"/>
      <c r="H364" s="294"/>
      <c r="I364" s="294"/>
      <c r="J364" s="294"/>
      <c r="K364" s="294"/>
      <c r="L364" s="294"/>
      <c r="M364" s="294"/>
      <c r="N364" s="294"/>
      <c r="O364" s="294"/>
      <c r="P364" s="294"/>
      <c r="Q364" s="294"/>
      <c r="R364" s="294"/>
      <c r="S364" s="294"/>
      <c r="T364" s="294"/>
      <c r="U364" s="294"/>
      <c r="V364" s="294"/>
      <c r="W364" s="294"/>
      <c r="X364" s="294"/>
      <c r="Y364" s="294"/>
      <c r="Z364" s="294"/>
      <c r="AA364" s="294"/>
      <c r="AB364" s="294"/>
      <c r="AC364" s="294"/>
      <c r="AD364" s="294"/>
      <c r="AE364" s="294"/>
      <c r="AF364" s="294"/>
    </row>
    <row r="365" spans="1:32" x14ac:dyDescent="0.25">
      <c r="A365" s="294"/>
      <c r="B365" s="294"/>
      <c r="C365" s="294"/>
      <c r="D365" s="512"/>
      <c r="E365" s="294"/>
      <c r="F365" s="294"/>
      <c r="G365" s="294"/>
      <c r="H365" s="294"/>
      <c r="I365" s="294"/>
      <c r="J365" s="294"/>
      <c r="K365" s="294"/>
      <c r="L365" s="294"/>
      <c r="M365" s="294"/>
      <c r="N365" s="294"/>
      <c r="O365" s="294"/>
      <c r="P365" s="294"/>
      <c r="Q365" s="294"/>
      <c r="R365" s="294"/>
      <c r="S365" s="294"/>
      <c r="T365" s="294"/>
      <c r="U365" s="294"/>
      <c r="V365" s="294"/>
      <c r="W365" s="294"/>
      <c r="X365" s="294"/>
      <c r="Y365" s="294"/>
      <c r="Z365" s="294"/>
      <c r="AA365" s="294"/>
      <c r="AB365" s="294"/>
      <c r="AC365" s="294"/>
      <c r="AD365" s="294"/>
      <c r="AE365" s="294"/>
      <c r="AF365" s="294"/>
    </row>
    <row r="366" spans="1:32" x14ac:dyDescent="0.25">
      <c r="A366" s="294"/>
      <c r="B366" s="294"/>
      <c r="C366" s="294"/>
      <c r="D366" s="512"/>
      <c r="E366" s="294"/>
      <c r="F366" s="294"/>
      <c r="G366" s="294"/>
      <c r="H366" s="294"/>
      <c r="I366" s="294"/>
      <c r="J366" s="294"/>
      <c r="K366" s="294"/>
      <c r="L366" s="294"/>
      <c r="M366" s="294"/>
      <c r="N366" s="294"/>
      <c r="O366" s="294"/>
      <c r="P366" s="294"/>
      <c r="Q366" s="294"/>
      <c r="R366" s="294"/>
      <c r="S366" s="294"/>
      <c r="T366" s="294"/>
      <c r="U366" s="294"/>
      <c r="V366" s="294"/>
      <c r="W366" s="294"/>
      <c r="X366" s="294"/>
      <c r="Y366" s="294"/>
      <c r="Z366" s="294"/>
      <c r="AA366" s="294"/>
      <c r="AB366" s="294"/>
      <c r="AC366" s="294"/>
      <c r="AD366" s="294"/>
      <c r="AE366" s="294"/>
      <c r="AF366" s="294"/>
    </row>
    <row r="367" spans="1:32" x14ac:dyDescent="0.25">
      <c r="A367" s="294"/>
      <c r="B367" s="294"/>
      <c r="C367" s="294"/>
      <c r="D367" s="512"/>
      <c r="E367" s="294"/>
      <c r="F367" s="294"/>
      <c r="G367" s="294"/>
      <c r="H367" s="294"/>
      <c r="I367" s="294"/>
      <c r="J367" s="294"/>
      <c r="K367" s="294"/>
      <c r="L367" s="294"/>
      <c r="M367" s="294"/>
      <c r="N367" s="294"/>
      <c r="O367" s="294"/>
      <c r="P367" s="294"/>
      <c r="Q367" s="294"/>
      <c r="R367" s="294"/>
      <c r="S367" s="294"/>
      <c r="T367" s="294"/>
      <c r="U367" s="294"/>
      <c r="V367" s="294"/>
      <c r="W367" s="294"/>
      <c r="X367" s="294"/>
      <c r="Y367" s="294"/>
      <c r="Z367" s="294"/>
      <c r="AA367" s="294"/>
      <c r="AB367" s="294"/>
      <c r="AC367" s="294"/>
      <c r="AD367" s="294"/>
      <c r="AE367" s="294"/>
      <c r="AF367" s="294"/>
    </row>
    <row r="368" spans="1:32" x14ac:dyDescent="0.25">
      <c r="A368" s="294"/>
      <c r="B368" s="294"/>
      <c r="C368" s="294"/>
      <c r="D368" s="512"/>
      <c r="E368" s="294"/>
      <c r="F368" s="294"/>
      <c r="G368" s="294"/>
      <c r="H368" s="294"/>
      <c r="I368" s="294"/>
      <c r="J368" s="294"/>
      <c r="K368" s="294"/>
      <c r="L368" s="294"/>
      <c r="M368" s="294"/>
      <c r="N368" s="294"/>
      <c r="O368" s="294"/>
      <c r="P368" s="294"/>
      <c r="Q368" s="294"/>
      <c r="R368" s="294"/>
      <c r="S368" s="294"/>
      <c r="T368" s="294"/>
      <c r="U368" s="294"/>
      <c r="V368" s="294"/>
      <c r="W368" s="294"/>
      <c r="X368" s="294"/>
      <c r="Y368" s="294"/>
      <c r="Z368" s="294"/>
      <c r="AA368" s="294"/>
      <c r="AB368" s="294"/>
      <c r="AC368" s="294"/>
      <c r="AD368" s="294"/>
      <c r="AE368" s="294"/>
      <c r="AF368" s="294"/>
    </row>
    <row r="369" spans="1:32" x14ac:dyDescent="0.25">
      <c r="A369" s="294"/>
      <c r="B369" s="294"/>
      <c r="C369" s="294"/>
      <c r="D369" s="512"/>
      <c r="E369" s="294"/>
      <c r="F369" s="294"/>
      <c r="G369" s="294"/>
      <c r="H369" s="294"/>
      <c r="I369" s="294"/>
      <c r="J369" s="294"/>
      <c r="K369" s="294"/>
      <c r="L369" s="294"/>
      <c r="M369" s="294"/>
      <c r="N369" s="294"/>
      <c r="O369" s="294"/>
      <c r="P369" s="294"/>
      <c r="Q369" s="294"/>
      <c r="R369" s="294"/>
      <c r="S369" s="294"/>
      <c r="T369" s="294"/>
      <c r="U369" s="294"/>
      <c r="V369" s="294"/>
      <c r="W369" s="294"/>
      <c r="X369" s="294"/>
      <c r="Y369" s="294"/>
      <c r="Z369" s="294"/>
      <c r="AA369" s="294"/>
      <c r="AB369" s="294"/>
      <c r="AC369" s="294"/>
      <c r="AD369" s="294"/>
      <c r="AE369" s="294"/>
      <c r="AF369" s="294"/>
    </row>
    <row r="370" spans="1:32" x14ac:dyDescent="0.25">
      <c r="A370" s="294"/>
      <c r="B370" s="294"/>
      <c r="C370" s="294"/>
      <c r="D370" s="512"/>
      <c r="E370" s="294"/>
      <c r="F370" s="294"/>
      <c r="G370" s="294"/>
      <c r="H370" s="294"/>
      <c r="I370" s="294"/>
      <c r="J370" s="294"/>
      <c r="K370" s="294"/>
      <c r="L370" s="294"/>
      <c r="M370" s="294"/>
      <c r="N370" s="294"/>
      <c r="O370" s="294"/>
      <c r="P370" s="294"/>
      <c r="Q370" s="294"/>
      <c r="R370" s="294"/>
      <c r="S370" s="294"/>
      <c r="T370" s="294"/>
      <c r="U370" s="294"/>
      <c r="V370" s="294"/>
      <c r="W370" s="294"/>
      <c r="X370" s="294"/>
      <c r="Y370" s="294"/>
      <c r="Z370" s="294"/>
      <c r="AA370" s="294"/>
      <c r="AB370" s="294"/>
      <c r="AC370" s="294"/>
      <c r="AD370" s="294"/>
      <c r="AE370" s="294"/>
      <c r="AF370" s="294"/>
    </row>
    <row r="371" spans="1:32" x14ac:dyDescent="0.25">
      <c r="A371" s="294"/>
      <c r="B371" s="294"/>
      <c r="C371" s="294"/>
      <c r="D371" s="512"/>
      <c r="E371" s="294"/>
      <c r="F371" s="294"/>
      <c r="G371" s="294"/>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row>
    <row r="372" spans="1:32" x14ac:dyDescent="0.25">
      <c r="A372" s="294"/>
      <c r="B372" s="294"/>
      <c r="C372" s="294"/>
      <c r="D372" s="512"/>
      <c r="E372" s="294"/>
      <c r="F372" s="294"/>
      <c r="G372" s="294"/>
      <c r="H372" s="294"/>
      <c r="I372" s="294"/>
      <c r="J372" s="294"/>
      <c r="K372" s="294"/>
      <c r="L372" s="294"/>
      <c r="M372" s="294"/>
      <c r="N372" s="294"/>
      <c r="O372" s="294"/>
      <c r="P372" s="294"/>
      <c r="Q372" s="294"/>
      <c r="R372" s="294"/>
      <c r="S372" s="294"/>
      <c r="T372" s="294"/>
      <c r="U372" s="294"/>
      <c r="V372" s="294"/>
      <c r="W372" s="294"/>
      <c r="X372" s="294"/>
      <c r="Y372" s="294"/>
      <c r="Z372" s="294"/>
      <c r="AA372" s="294"/>
      <c r="AB372" s="294"/>
      <c r="AC372" s="294"/>
      <c r="AD372" s="294"/>
      <c r="AE372" s="294"/>
      <c r="AF372" s="294"/>
    </row>
    <row r="373" spans="1:32" x14ac:dyDescent="0.25">
      <c r="A373" s="294"/>
      <c r="B373" s="294"/>
      <c r="C373" s="294"/>
      <c r="D373" s="512"/>
      <c r="E373" s="294"/>
      <c r="F373" s="294"/>
      <c r="G373" s="294"/>
      <c r="H373" s="294"/>
      <c r="I373" s="294"/>
      <c r="J373" s="294"/>
      <c r="K373" s="294"/>
      <c r="L373" s="294"/>
      <c r="M373" s="294"/>
      <c r="N373" s="294"/>
      <c r="O373" s="294"/>
      <c r="P373" s="294"/>
      <c r="Q373" s="294"/>
      <c r="R373" s="294"/>
      <c r="S373" s="294"/>
      <c r="T373" s="294"/>
      <c r="U373" s="294"/>
      <c r="V373" s="294"/>
      <c r="W373" s="294"/>
      <c r="X373" s="294"/>
      <c r="Y373" s="294"/>
      <c r="Z373" s="294"/>
      <c r="AA373" s="294"/>
      <c r="AB373" s="294"/>
      <c r="AC373" s="294"/>
      <c r="AD373" s="294"/>
      <c r="AE373" s="294"/>
      <c r="AF373" s="294"/>
    </row>
    <row r="374" spans="1:32" x14ac:dyDescent="0.25">
      <c r="A374" s="294"/>
      <c r="B374" s="294"/>
      <c r="C374" s="294"/>
      <c r="D374" s="512"/>
      <c r="E374" s="294"/>
      <c r="F374" s="294"/>
      <c r="G374" s="294"/>
      <c r="H374" s="294"/>
      <c r="I374" s="294"/>
      <c r="J374" s="294"/>
      <c r="K374" s="294"/>
      <c r="L374" s="294"/>
      <c r="M374" s="294"/>
      <c r="N374" s="294"/>
      <c r="O374" s="294"/>
      <c r="P374" s="294"/>
      <c r="Q374" s="294"/>
      <c r="R374" s="294"/>
      <c r="S374" s="294"/>
      <c r="T374" s="294"/>
      <c r="U374" s="294"/>
      <c r="V374" s="294"/>
      <c r="W374" s="294"/>
      <c r="X374" s="294"/>
      <c r="Y374" s="294"/>
      <c r="Z374" s="294"/>
      <c r="AA374" s="294"/>
      <c r="AB374" s="294"/>
      <c r="AC374" s="294"/>
      <c r="AD374" s="294"/>
      <c r="AE374" s="294"/>
      <c r="AF374" s="294"/>
    </row>
    <row r="375" spans="1:32" x14ac:dyDescent="0.25">
      <c r="A375" s="294"/>
      <c r="B375" s="294"/>
      <c r="C375" s="294"/>
      <c r="D375" s="512"/>
      <c r="E375" s="294"/>
      <c r="F375" s="294"/>
      <c r="G375" s="294"/>
      <c r="H375" s="294"/>
      <c r="I375" s="294"/>
      <c r="J375" s="294"/>
      <c r="K375" s="294"/>
      <c r="L375" s="294"/>
      <c r="M375" s="294"/>
      <c r="N375" s="294"/>
      <c r="O375" s="294"/>
      <c r="P375" s="294"/>
      <c r="Q375" s="294"/>
      <c r="R375" s="294"/>
      <c r="S375" s="294"/>
      <c r="T375" s="294"/>
      <c r="U375" s="294"/>
      <c r="V375" s="294"/>
      <c r="W375" s="294"/>
      <c r="X375" s="294"/>
      <c r="Y375" s="294"/>
      <c r="Z375" s="294"/>
      <c r="AA375" s="294"/>
      <c r="AB375" s="294"/>
      <c r="AC375" s="294"/>
      <c r="AD375" s="294"/>
      <c r="AE375" s="294"/>
      <c r="AF375" s="294"/>
    </row>
    <row r="376" spans="1:32" x14ac:dyDescent="0.25">
      <c r="A376" s="294"/>
      <c r="B376" s="294"/>
      <c r="C376" s="294"/>
      <c r="D376" s="512"/>
      <c r="E376" s="294"/>
      <c r="F376" s="294"/>
      <c r="G376" s="294"/>
      <c r="H376" s="294"/>
      <c r="I376" s="294"/>
      <c r="J376" s="294"/>
      <c r="K376" s="294"/>
      <c r="L376" s="294"/>
      <c r="M376" s="294"/>
      <c r="N376" s="294"/>
      <c r="O376" s="294"/>
      <c r="P376" s="294"/>
      <c r="Q376" s="294"/>
      <c r="R376" s="294"/>
      <c r="S376" s="294"/>
      <c r="T376" s="294"/>
      <c r="U376" s="294"/>
      <c r="V376" s="294"/>
      <c r="W376" s="294"/>
      <c r="X376" s="294"/>
      <c r="Y376" s="294"/>
      <c r="Z376" s="294"/>
      <c r="AA376" s="294"/>
      <c r="AB376" s="294"/>
      <c r="AC376" s="294"/>
      <c r="AD376" s="294"/>
      <c r="AE376" s="294"/>
      <c r="AF376" s="294"/>
    </row>
    <row r="377" spans="1:32" x14ac:dyDescent="0.25">
      <c r="A377" s="294"/>
      <c r="B377" s="294"/>
      <c r="C377" s="294"/>
      <c r="D377" s="512"/>
      <c r="E377" s="294"/>
      <c r="F377" s="294"/>
      <c r="G377" s="294"/>
      <c r="H377" s="294"/>
      <c r="I377" s="294"/>
      <c r="J377" s="294"/>
      <c r="K377" s="294"/>
      <c r="L377" s="294"/>
      <c r="M377" s="294"/>
      <c r="N377" s="294"/>
      <c r="O377" s="294"/>
      <c r="P377" s="294"/>
      <c r="Q377" s="294"/>
      <c r="R377" s="294"/>
      <c r="S377" s="294"/>
      <c r="T377" s="294"/>
      <c r="U377" s="294"/>
      <c r="V377" s="294"/>
      <c r="W377" s="294"/>
      <c r="X377" s="294"/>
      <c r="Y377" s="294"/>
      <c r="Z377" s="294"/>
      <c r="AA377" s="294"/>
      <c r="AB377" s="294"/>
      <c r="AC377" s="294"/>
      <c r="AD377" s="294"/>
      <c r="AE377" s="294"/>
      <c r="AF377" s="294"/>
    </row>
    <row r="378" spans="1:32" x14ac:dyDescent="0.25">
      <c r="A378" s="294"/>
      <c r="B378" s="294"/>
      <c r="C378" s="294"/>
      <c r="D378" s="512"/>
      <c r="E378" s="294"/>
      <c r="F378" s="294"/>
      <c r="G378" s="294"/>
      <c r="H378" s="294"/>
      <c r="I378" s="294"/>
      <c r="J378" s="294"/>
      <c r="K378" s="294"/>
      <c r="L378" s="294"/>
      <c r="M378" s="294"/>
      <c r="N378" s="294"/>
      <c r="O378" s="294"/>
      <c r="P378" s="294"/>
      <c r="Q378" s="294"/>
      <c r="R378" s="294"/>
      <c r="S378" s="294"/>
      <c r="T378" s="294"/>
      <c r="U378" s="294"/>
      <c r="V378" s="294"/>
      <c r="W378" s="294"/>
      <c r="X378" s="294"/>
      <c r="Y378" s="294"/>
      <c r="Z378" s="294"/>
      <c r="AA378" s="294"/>
      <c r="AB378" s="294"/>
      <c r="AC378" s="294"/>
      <c r="AD378" s="294"/>
      <c r="AE378" s="294"/>
      <c r="AF378" s="294"/>
    </row>
    <row r="379" spans="1:32" x14ac:dyDescent="0.25">
      <c r="A379" s="294"/>
      <c r="B379" s="294"/>
      <c r="C379" s="294"/>
      <c r="D379" s="512"/>
      <c r="E379" s="294"/>
      <c r="F379" s="294"/>
      <c r="G379" s="294"/>
      <c r="H379" s="294"/>
      <c r="I379" s="294"/>
      <c r="J379" s="294"/>
      <c r="K379" s="294"/>
      <c r="L379" s="294"/>
      <c r="M379" s="294"/>
      <c r="N379" s="294"/>
      <c r="O379" s="294"/>
      <c r="P379" s="294"/>
      <c r="Q379" s="294"/>
      <c r="R379" s="294"/>
      <c r="S379" s="294"/>
      <c r="T379" s="294"/>
      <c r="U379" s="294"/>
      <c r="V379" s="294"/>
      <c r="W379" s="294"/>
      <c r="X379" s="294"/>
      <c r="Y379" s="294"/>
      <c r="Z379" s="294"/>
      <c r="AA379" s="294"/>
      <c r="AB379" s="294"/>
      <c r="AC379" s="294"/>
      <c r="AD379" s="294"/>
      <c r="AE379" s="294"/>
      <c r="AF379" s="294"/>
    </row>
    <row r="380" spans="1:32" x14ac:dyDescent="0.25">
      <c r="A380" s="294"/>
      <c r="B380" s="294"/>
      <c r="C380" s="294"/>
      <c r="D380" s="512"/>
      <c r="E380" s="294"/>
      <c r="F380" s="294"/>
      <c r="G380" s="294"/>
      <c r="H380" s="294"/>
      <c r="I380" s="294"/>
      <c r="J380" s="294"/>
      <c r="K380" s="294"/>
      <c r="L380" s="294"/>
      <c r="M380" s="294"/>
      <c r="N380" s="294"/>
      <c r="O380" s="294"/>
      <c r="P380" s="294"/>
      <c r="Q380" s="294"/>
      <c r="R380" s="294"/>
      <c r="S380" s="294"/>
      <c r="T380" s="294"/>
      <c r="U380" s="294"/>
      <c r="V380" s="294"/>
      <c r="W380" s="294"/>
      <c r="X380" s="294"/>
      <c r="Y380" s="294"/>
      <c r="Z380" s="294"/>
      <c r="AA380" s="294"/>
      <c r="AB380" s="294"/>
      <c r="AC380" s="294"/>
      <c r="AD380" s="294"/>
      <c r="AE380" s="294"/>
      <c r="AF380" s="294"/>
    </row>
    <row r="381" spans="1:32" x14ac:dyDescent="0.25">
      <c r="A381" s="294"/>
      <c r="B381" s="294"/>
      <c r="C381" s="294"/>
      <c r="D381" s="512"/>
      <c r="E381" s="294"/>
      <c r="F381" s="294"/>
      <c r="G381" s="294"/>
      <c r="H381" s="294"/>
      <c r="I381" s="294"/>
      <c r="J381" s="294"/>
      <c r="K381" s="294"/>
      <c r="L381" s="294"/>
      <c r="M381" s="294"/>
      <c r="N381" s="294"/>
      <c r="O381" s="294"/>
      <c r="P381" s="294"/>
      <c r="Q381" s="294"/>
      <c r="R381" s="294"/>
      <c r="S381" s="294"/>
      <c r="T381" s="294"/>
      <c r="U381" s="294"/>
      <c r="V381" s="294"/>
      <c r="W381" s="294"/>
      <c r="X381" s="294"/>
      <c r="Y381" s="294"/>
      <c r="Z381" s="294"/>
      <c r="AA381" s="294"/>
      <c r="AB381" s="294"/>
      <c r="AC381" s="294"/>
      <c r="AD381" s="294"/>
      <c r="AE381" s="294"/>
      <c r="AF381" s="294"/>
    </row>
    <row r="382" spans="1:32" x14ac:dyDescent="0.25">
      <c r="A382" s="294"/>
      <c r="B382" s="294"/>
      <c r="C382" s="294"/>
      <c r="D382" s="512"/>
      <c r="E382" s="294"/>
      <c r="F382" s="294"/>
      <c r="G382" s="294"/>
      <c r="H382" s="294"/>
      <c r="I382" s="294"/>
      <c r="J382" s="294"/>
      <c r="K382" s="294"/>
      <c r="L382" s="294"/>
      <c r="M382" s="294"/>
      <c r="N382" s="294"/>
      <c r="O382" s="294"/>
      <c r="P382" s="294"/>
      <c r="Q382" s="294"/>
      <c r="R382" s="294"/>
      <c r="S382" s="294"/>
      <c r="T382" s="294"/>
      <c r="U382" s="294"/>
      <c r="V382" s="294"/>
      <c r="W382" s="294"/>
      <c r="X382" s="294"/>
      <c r="Y382" s="294"/>
      <c r="Z382" s="294"/>
      <c r="AA382" s="294"/>
      <c r="AB382" s="294"/>
      <c r="AC382" s="294"/>
      <c r="AD382" s="294"/>
      <c r="AE382" s="294"/>
      <c r="AF382" s="294"/>
    </row>
    <row r="383" spans="1:32" x14ac:dyDescent="0.25">
      <c r="A383" s="294"/>
      <c r="B383" s="294"/>
      <c r="C383" s="294"/>
      <c r="D383" s="512"/>
      <c r="E383" s="294"/>
      <c r="F383" s="294"/>
      <c r="G383" s="294"/>
      <c r="H383" s="294"/>
      <c r="I383" s="294"/>
      <c r="J383" s="294"/>
      <c r="K383" s="294"/>
      <c r="L383" s="294"/>
      <c r="M383" s="294"/>
      <c r="N383" s="294"/>
      <c r="O383" s="294"/>
      <c r="P383" s="294"/>
      <c r="Q383" s="294"/>
      <c r="R383" s="294"/>
      <c r="S383" s="294"/>
      <c r="T383" s="294"/>
      <c r="U383" s="294"/>
      <c r="V383" s="294"/>
      <c r="W383" s="294"/>
      <c r="X383" s="294"/>
      <c r="Y383" s="294"/>
      <c r="Z383" s="294"/>
      <c r="AA383" s="294"/>
      <c r="AB383" s="294"/>
      <c r="AC383" s="294"/>
      <c r="AD383" s="294"/>
      <c r="AE383" s="294"/>
      <c r="AF383" s="294"/>
    </row>
    <row r="384" spans="1:32" x14ac:dyDescent="0.25">
      <c r="A384" s="294"/>
      <c r="B384" s="294"/>
      <c r="C384" s="294"/>
      <c r="D384" s="512"/>
      <c r="E384" s="294"/>
      <c r="F384" s="294"/>
      <c r="G384" s="294"/>
      <c r="H384" s="294"/>
      <c r="I384" s="294"/>
      <c r="J384" s="294"/>
      <c r="K384" s="294"/>
      <c r="L384" s="294"/>
      <c r="M384" s="294"/>
      <c r="N384" s="294"/>
      <c r="O384" s="294"/>
      <c r="P384" s="294"/>
      <c r="Q384" s="294"/>
      <c r="R384" s="294"/>
      <c r="S384" s="294"/>
      <c r="T384" s="294"/>
      <c r="U384" s="294"/>
      <c r="V384" s="294"/>
      <c r="W384" s="294"/>
      <c r="X384" s="294"/>
      <c r="Y384" s="294"/>
      <c r="Z384" s="294"/>
      <c r="AA384" s="294"/>
      <c r="AB384" s="294"/>
      <c r="AC384" s="294"/>
      <c r="AD384" s="294"/>
      <c r="AE384" s="294"/>
      <c r="AF384" s="294"/>
    </row>
    <row r="385" spans="1:32" x14ac:dyDescent="0.25">
      <c r="A385" s="294"/>
      <c r="B385" s="294"/>
      <c r="C385" s="294"/>
      <c r="D385" s="512"/>
      <c r="E385" s="294"/>
      <c r="F385" s="294"/>
      <c r="G385" s="294"/>
      <c r="H385" s="294"/>
      <c r="I385" s="294"/>
      <c r="J385" s="294"/>
      <c r="K385" s="294"/>
      <c r="L385" s="294"/>
      <c r="M385" s="294"/>
      <c r="N385" s="294"/>
      <c r="O385" s="294"/>
      <c r="P385" s="294"/>
      <c r="Q385" s="294"/>
      <c r="R385" s="294"/>
      <c r="S385" s="294"/>
      <c r="T385" s="294"/>
      <c r="U385" s="294"/>
      <c r="V385" s="294"/>
      <c r="W385" s="294"/>
      <c r="X385" s="294"/>
      <c r="Y385" s="294"/>
      <c r="Z385" s="294"/>
      <c r="AA385" s="294"/>
      <c r="AB385" s="294"/>
      <c r="AC385" s="294"/>
      <c r="AD385" s="294"/>
      <c r="AE385" s="294"/>
      <c r="AF385" s="294"/>
    </row>
    <row r="386" spans="1:32" x14ac:dyDescent="0.25">
      <c r="A386" s="294"/>
      <c r="B386" s="294"/>
      <c r="C386" s="294"/>
      <c r="D386" s="512"/>
      <c r="E386" s="294"/>
      <c r="F386" s="294"/>
      <c r="G386" s="294"/>
      <c r="H386" s="294"/>
      <c r="I386" s="294"/>
      <c r="J386" s="294"/>
      <c r="K386" s="294"/>
      <c r="L386" s="294"/>
      <c r="M386" s="294"/>
      <c r="N386" s="294"/>
      <c r="O386" s="294"/>
      <c r="P386" s="294"/>
      <c r="Q386" s="294"/>
      <c r="R386" s="294"/>
      <c r="S386" s="294"/>
      <c r="T386" s="294"/>
      <c r="U386" s="294"/>
      <c r="V386" s="294"/>
      <c r="W386" s="294"/>
      <c r="X386" s="294"/>
      <c r="Y386" s="294"/>
      <c r="Z386" s="294"/>
      <c r="AA386" s="294"/>
      <c r="AB386" s="294"/>
      <c r="AC386" s="294"/>
      <c r="AD386" s="294"/>
      <c r="AE386" s="294"/>
      <c r="AF386" s="294"/>
    </row>
    <row r="387" spans="1:32" x14ac:dyDescent="0.25">
      <c r="A387" s="294"/>
      <c r="B387" s="294"/>
      <c r="C387" s="294"/>
      <c r="D387" s="512"/>
      <c r="E387" s="294"/>
      <c r="F387" s="294"/>
      <c r="G387" s="294"/>
      <c r="H387" s="294"/>
      <c r="I387" s="294"/>
      <c r="J387" s="294"/>
      <c r="K387" s="294"/>
      <c r="L387" s="294"/>
      <c r="M387" s="294"/>
      <c r="N387" s="294"/>
      <c r="O387" s="294"/>
      <c r="P387" s="294"/>
      <c r="Q387" s="294"/>
      <c r="R387" s="294"/>
      <c r="S387" s="294"/>
      <c r="T387" s="294"/>
      <c r="U387" s="294"/>
      <c r="V387" s="294"/>
      <c r="W387" s="294"/>
      <c r="X387" s="294"/>
      <c r="Y387" s="294"/>
      <c r="Z387" s="294"/>
      <c r="AA387" s="294"/>
      <c r="AB387" s="294"/>
      <c r="AC387" s="294"/>
      <c r="AD387" s="294"/>
      <c r="AE387" s="294"/>
      <c r="AF387" s="294"/>
    </row>
    <row r="388" spans="1:32" x14ac:dyDescent="0.25">
      <c r="A388" s="294"/>
      <c r="B388" s="294"/>
      <c r="C388" s="294"/>
      <c r="D388" s="512"/>
      <c r="E388" s="294"/>
      <c r="F388" s="294"/>
      <c r="G388" s="294"/>
      <c r="H388" s="294"/>
      <c r="I388" s="294"/>
      <c r="J388" s="294"/>
      <c r="K388" s="294"/>
      <c r="L388" s="294"/>
      <c r="M388" s="294"/>
      <c r="N388" s="294"/>
      <c r="O388" s="294"/>
      <c r="P388" s="294"/>
      <c r="Q388" s="294"/>
      <c r="R388" s="294"/>
      <c r="S388" s="294"/>
      <c r="T388" s="294"/>
      <c r="U388" s="294"/>
      <c r="V388" s="294"/>
      <c r="W388" s="294"/>
      <c r="X388" s="294"/>
      <c r="Y388" s="294"/>
      <c r="Z388" s="294"/>
      <c r="AA388" s="294"/>
      <c r="AB388" s="294"/>
      <c r="AC388" s="294"/>
      <c r="AD388" s="294"/>
      <c r="AE388" s="294"/>
      <c r="AF388" s="294"/>
    </row>
    <row r="389" spans="1:32" x14ac:dyDescent="0.25">
      <c r="A389" s="294"/>
      <c r="B389" s="294"/>
      <c r="C389" s="294"/>
      <c r="D389" s="512"/>
      <c r="E389" s="294"/>
      <c r="F389" s="294"/>
    </row>
  </sheetData>
  <mergeCells count="169">
    <mergeCell ref="B318:E318"/>
    <mergeCell ref="B319:E319"/>
    <mergeCell ref="B320:E320"/>
    <mergeCell ref="B321:E321"/>
    <mergeCell ref="A323:E323"/>
    <mergeCell ref="B316:E316"/>
    <mergeCell ref="B317:E317"/>
    <mergeCell ref="A314:F314"/>
    <mergeCell ref="A23:F23"/>
    <mergeCell ref="B24:F24"/>
    <mergeCell ref="B27:E27"/>
    <mergeCell ref="A28:F28"/>
    <mergeCell ref="B32:E32"/>
    <mergeCell ref="B33:E33"/>
    <mergeCell ref="A29:F29"/>
    <mergeCell ref="B30:E30"/>
    <mergeCell ref="B31:E31"/>
    <mergeCell ref="A77:F77"/>
    <mergeCell ref="B78:F78"/>
    <mergeCell ref="B82:E82"/>
    <mergeCell ref="C10:F10"/>
    <mergeCell ref="B17:E17"/>
    <mergeCell ref="A18:F18"/>
    <mergeCell ref="B19:F19"/>
    <mergeCell ref="B22:E22"/>
    <mergeCell ref="A1:F1"/>
    <mergeCell ref="A3:F3"/>
    <mergeCell ref="B4:F4"/>
    <mergeCell ref="B6:F6"/>
    <mergeCell ref="A7:F7"/>
    <mergeCell ref="B8:F8"/>
    <mergeCell ref="B41:F41"/>
    <mergeCell ref="C43:F43"/>
    <mergeCell ref="C53:F53"/>
    <mergeCell ref="B61:E61"/>
    <mergeCell ref="A62:F62"/>
    <mergeCell ref="B35:F35"/>
    <mergeCell ref="B36:F36"/>
    <mergeCell ref="B39:E39"/>
    <mergeCell ref="A40:F40"/>
    <mergeCell ref="A83:F83"/>
    <mergeCell ref="B84:F84"/>
    <mergeCell ref="B63:F63"/>
    <mergeCell ref="B67:E67"/>
    <mergeCell ref="A68:F68"/>
    <mergeCell ref="B69:F69"/>
    <mergeCell ref="B76:E76"/>
    <mergeCell ref="B94:E94"/>
    <mergeCell ref="B95:E95"/>
    <mergeCell ref="B96:E96"/>
    <mergeCell ref="B97:E97"/>
    <mergeCell ref="B98:E98"/>
    <mergeCell ref="B89:E89"/>
    <mergeCell ref="A90:F90"/>
    <mergeCell ref="A91:F91"/>
    <mergeCell ref="B92:E92"/>
    <mergeCell ref="B93:E93"/>
    <mergeCell ref="C108:F108"/>
    <mergeCell ref="B116:E116"/>
    <mergeCell ref="A117:F117"/>
    <mergeCell ref="B118:F118"/>
    <mergeCell ref="B100:F100"/>
    <mergeCell ref="B101:F101"/>
    <mergeCell ref="B104:E104"/>
    <mergeCell ref="A105:F105"/>
    <mergeCell ref="B106:F106"/>
    <mergeCell ref="B131:F131"/>
    <mergeCell ref="B134:E134"/>
    <mergeCell ref="A135:F135"/>
    <mergeCell ref="B136:F136"/>
    <mergeCell ref="B141:E141"/>
    <mergeCell ref="B122:E122"/>
    <mergeCell ref="A123:F123"/>
    <mergeCell ref="B124:F124"/>
    <mergeCell ref="B129:E129"/>
    <mergeCell ref="A130:F130"/>
    <mergeCell ref="B147:E147"/>
    <mergeCell ref="B148:E148"/>
    <mergeCell ref="B149:E149"/>
    <mergeCell ref="B150:E150"/>
    <mergeCell ref="B152:F152"/>
    <mergeCell ref="A142:F142"/>
    <mergeCell ref="A143:F143"/>
    <mergeCell ref="B144:E144"/>
    <mergeCell ref="B145:E145"/>
    <mergeCell ref="B146:E146"/>
    <mergeCell ref="B167:E167"/>
    <mergeCell ref="A168:F168"/>
    <mergeCell ref="B169:F169"/>
    <mergeCell ref="B173:E173"/>
    <mergeCell ref="A174:F174"/>
    <mergeCell ref="B153:F153"/>
    <mergeCell ref="B155:E155"/>
    <mergeCell ref="A156:F156"/>
    <mergeCell ref="B157:F157"/>
    <mergeCell ref="C159:F159"/>
    <mergeCell ref="A189:F189"/>
    <mergeCell ref="B190:F190"/>
    <mergeCell ref="B195:E195"/>
    <mergeCell ref="A196:F196"/>
    <mergeCell ref="A197:F197"/>
    <mergeCell ref="B175:F175"/>
    <mergeCell ref="B182:E182"/>
    <mergeCell ref="A183:F183"/>
    <mergeCell ref="B184:F184"/>
    <mergeCell ref="B188:E188"/>
    <mergeCell ref="B203:E203"/>
    <mergeCell ref="B204:E204"/>
    <mergeCell ref="B206:F206"/>
    <mergeCell ref="B207:F207"/>
    <mergeCell ref="B209:E209"/>
    <mergeCell ref="B198:E198"/>
    <mergeCell ref="B199:E199"/>
    <mergeCell ref="B200:E200"/>
    <mergeCell ref="B201:E201"/>
    <mergeCell ref="B202:E202"/>
    <mergeCell ref="B223:F223"/>
    <mergeCell ref="B227:E227"/>
    <mergeCell ref="A228:F228"/>
    <mergeCell ref="B229:F229"/>
    <mergeCell ref="B236:E236"/>
    <mergeCell ref="A210:F210"/>
    <mergeCell ref="B211:F211"/>
    <mergeCell ref="C213:F213"/>
    <mergeCell ref="B221:E221"/>
    <mergeCell ref="A222:F222"/>
    <mergeCell ref="B249:E249"/>
    <mergeCell ref="A250:F250"/>
    <mergeCell ref="A251:F251"/>
    <mergeCell ref="B252:E252"/>
    <mergeCell ref="B253:E253"/>
    <mergeCell ref="A237:F237"/>
    <mergeCell ref="B238:F238"/>
    <mergeCell ref="B242:E242"/>
    <mergeCell ref="A243:F243"/>
    <mergeCell ref="B244:F244"/>
    <mergeCell ref="B260:F260"/>
    <mergeCell ref="B261:F261"/>
    <mergeCell ref="B263:E263"/>
    <mergeCell ref="A264:F264"/>
    <mergeCell ref="B265:F265"/>
    <mergeCell ref="B254:E254"/>
    <mergeCell ref="B255:E255"/>
    <mergeCell ref="B256:E256"/>
    <mergeCell ref="B257:E257"/>
    <mergeCell ref="B258:E258"/>
    <mergeCell ref="A282:F282"/>
    <mergeCell ref="B283:F283"/>
    <mergeCell ref="B290:E290"/>
    <mergeCell ref="A291:F291"/>
    <mergeCell ref="B292:F292"/>
    <mergeCell ref="C267:F267"/>
    <mergeCell ref="B275:E275"/>
    <mergeCell ref="A276:F276"/>
    <mergeCell ref="B277:F277"/>
    <mergeCell ref="B281:E281"/>
    <mergeCell ref="B310:E310"/>
    <mergeCell ref="B311:E311"/>
    <mergeCell ref="B312:E312"/>
    <mergeCell ref="A305:F305"/>
    <mergeCell ref="B306:E306"/>
    <mergeCell ref="B307:E307"/>
    <mergeCell ref="B308:E308"/>
    <mergeCell ref="B309:E309"/>
    <mergeCell ref="B296:E296"/>
    <mergeCell ref="A297:F297"/>
    <mergeCell ref="B298:F298"/>
    <mergeCell ref="B303:E303"/>
    <mergeCell ref="A304:F304"/>
  </mergeCells>
  <pageMargins left="0.7" right="0.7" top="0.75" bottom="0.75" header="0.3" footer="0.3"/>
  <pageSetup paperSize="9" scale="1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I229"/>
  <sheetViews>
    <sheetView topLeftCell="A52" zoomScale="70" zoomScaleNormal="70" workbookViewId="0">
      <selection activeCell="Q102" sqref="Q102"/>
    </sheetView>
  </sheetViews>
  <sheetFormatPr defaultRowHeight="15" x14ac:dyDescent="0.25"/>
  <cols>
    <col min="1" max="1" width="11.85546875" style="178" customWidth="1"/>
    <col min="2" max="2" width="88.85546875" customWidth="1"/>
    <col min="4" max="4" width="13.85546875" style="516" customWidth="1"/>
    <col min="5" max="5" width="23.42578125" customWidth="1"/>
    <col min="6" max="6" width="17.42578125" customWidth="1"/>
  </cols>
  <sheetData>
    <row r="1" spans="1:9" ht="30.75" customHeight="1" thickBot="1" x14ac:dyDescent="0.3">
      <c r="A1" s="576" t="s">
        <v>0</v>
      </c>
      <c r="B1" s="577"/>
      <c r="C1" s="577"/>
      <c r="D1" s="577"/>
      <c r="E1" s="577"/>
      <c r="F1" s="578"/>
    </row>
    <row r="2" spans="1:9" ht="16.5" thickBot="1" x14ac:dyDescent="0.3">
      <c r="A2" s="176" t="s">
        <v>1</v>
      </c>
      <c r="B2" s="106" t="s">
        <v>2</v>
      </c>
      <c r="C2" s="64" t="s">
        <v>3</v>
      </c>
      <c r="D2" s="105" t="s">
        <v>4</v>
      </c>
      <c r="E2" s="64" t="s">
        <v>5</v>
      </c>
      <c r="F2" s="66" t="s">
        <v>6</v>
      </c>
    </row>
    <row r="3" spans="1:9" ht="15.75" thickBot="1" x14ac:dyDescent="0.3">
      <c r="A3" s="697"/>
      <c r="B3" s="698"/>
      <c r="C3" s="698"/>
      <c r="D3" s="698"/>
      <c r="E3" s="698"/>
      <c r="F3" s="699"/>
    </row>
    <row r="4" spans="1:9" ht="18.75" customHeight="1" thickBot="1" x14ac:dyDescent="0.3">
      <c r="A4" s="32" t="s">
        <v>67</v>
      </c>
      <c r="B4" s="693" t="s">
        <v>222</v>
      </c>
      <c r="C4" s="694"/>
      <c r="D4" s="694"/>
      <c r="E4" s="694"/>
      <c r="F4" s="695"/>
    </row>
    <row r="5" spans="1:9" s="27" customFormat="1" ht="14.25" customHeight="1" x14ac:dyDescent="0.2">
      <c r="A5" s="174" t="s">
        <v>80</v>
      </c>
      <c r="B5" s="696" t="s">
        <v>51</v>
      </c>
      <c r="C5" s="696"/>
      <c r="D5" s="696"/>
      <c r="E5" s="696"/>
      <c r="F5" s="696"/>
    </row>
    <row r="6" spans="1:9" s="1" customFormat="1" ht="41.25" customHeight="1" x14ac:dyDescent="0.25">
      <c r="A6" s="141" t="s">
        <v>81</v>
      </c>
      <c r="B6" s="707" t="s">
        <v>91</v>
      </c>
      <c r="C6" s="708"/>
      <c r="D6" s="708"/>
      <c r="E6" s="708"/>
      <c r="F6" s="709"/>
      <c r="H6" s="2"/>
      <c r="I6" s="2"/>
    </row>
    <row r="7" spans="1:9" s="14" customFormat="1" ht="16.5" customHeight="1" x14ac:dyDescent="0.25">
      <c r="A7" s="141" t="s">
        <v>1264</v>
      </c>
      <c r="B7" s="432" t="s">
        <v>1290</v>
      </c>
      <c r="C7" s="5" t="s">
        <v>68</v>
      </c>
      <c r="D7" s="513">
        <v>1</v>
      </c>
      <c r="E7" s="5"/>
      <c r="F7" s="5">
        <f>D7*E7</f>
        <v>0</v>
      </c>
      <c r="H7" s="25"/>
      <c r="I7" s="25"/>
    </row>
    <row r="8" spans="1:9" s="14" customFormat="1" ht="16.5" customHeight="1" x14ac:dyDescent="0.25">
      <c r="A8" s="141" t="s">
        <v>1265</v>
      </c>
      <c r="B8" s="432" t="s">
        <v>1289</v>
      </c>
      <c r="C8" s="5" t="s">
        <v>68</v>
      </c>
      <c r="D8" s="513">
        <v>1</v>
      </c>
      <c r="E8" s="5"/>
      <c r="F8" s="5">
        <f t="shared" ref="F8:F10" si="0">D8*E8</f>
        <v>0</v>
      </c>
      <c r="H8" s="25"/>
      <c r="I8" s="25"/>
    </row>
    <row r="9" spans="1:9" s="14" customFormat="1" ht="16.5" customHeight="1" x14ac:dyDescent="0.25">
      <c r="A9" s="141" t="s">
        <v>1266</v>
      </c>
      <c r="B9" s="432" t="s">
        <v>1291</v>
      </c>
      <c r="C9" s="5" t="s">
        <v>68</v>
      </c>
      <c r="D9" s="513">
        <v>1</v>
      </c>
      <c r="E9" s="5"/>
      <c r="F9" s="5">
        <f t="shared" si="0"/>
        <v>0</v>
      </c>
      <c r="H9" s="25"/>
      <c r="I9" s="25"/>
    </row>
    <row r="10" spans="1:9" s="14" customFormat="1" ht="16.5" customHeight="1" x14ac:dyDescent="0.25">
      <c r="A10" s="141" t="s">
        <v>1267</v>
      </c>
      <c r="B10" s="432" t="s">
        <v>1292</v>
      </c>
      <c r="C10" s="5" t="s">
        <v>68</v>
      </c>
      <c r="D10" s="513">
        <v>1</v>
      </c>
      <c r="E10" s="5"/>
      <c r="F10" s="5">
        <f t="shared" si="0"/>
        <v>0</v>
      </c>
      <c r="H10" s="25"/>
      <c r="I10" s="25"/>
    </row>
    <row r="11" spans="1:9" s="14" customFormat="1" x14ac:dyDescent="0.25">
      <c r="A11" s="141" t="s">
        <v>168</v>
      </c>
      <c r="B11" s="704" t="s">
        <v>52</v>
      </c>
      <c r="C11" s="705"/>
      <c r="D11" s="705"/>
      <c r="E11" s="705"/>
      <c r="F11" s="706"/>
      <c r="H11" s="25"/>
      <c r="I11" s="25"/>
    </row>
    <row r="12" spans="1:9" ht="174" customHeight="1" x14ac:dyDescent="0.25">
      <c r="A12" s="352"/>
      <c r="B12" s="710" t="s">
        <v>1443</v>
      </c>
      <c r="C12" s="711"/>
      <c r="D12" s="711"/>
      <c r="E12" s="711"/>
      <c r="F12" s="712"/>
      <c r="H12" s="87"/>
      <c r="I12" s="87"/>
    </row>
    <row r="13" spans="1:9" x14ac:dyDescent="0.25">
      <c r="A13" s="352" t="s">
        <v>1268</v>
      </c>
      <c r="B13" s="86" t="s">
        <v>232</v>
      </c>
      <c r="C13" s="80" t="s">
        <v>199</v>
      </c>
      <c r="D13" s="428">
        <v>2</v>
      </c>
      <c r="E13" s="5"/>
      <c r="F13" s="4">
        <f>D13*E13</f>
        <v>0</v>
      </c>
      <c r="H13" s="87"/>
      <c r="I13" s="87"/>
    </row>
    <row r="14" spans="1:9" x14ac:dyDescent="0.25">
      <c r="A14" s="352" t="s">
        <v>1269</v>
      </c>
      <c r="B14" s="86" t="s">
        <v>292</v>
      </c>
      <c r="C14" s="80" t="s">
        <v>199</v>
      </c>
      <c r="D14" s="428">
        <v>1</v>
      </c>
      <c r="E14" s="5"/>
      <c r="F14" s="4">
        <f t="shared" ref="F14:F18" si="1">D14*E14</f>
        <v>0</v>
      </c>
      <c r="H14" s="87"/>
      <c r="I14" s="87"/>
    </row>
    <row r="15" spans="1:9" x14ac:dyDescent="0.25">
      <c r="A15" s="352" t="s">
        <v>1270</v>
      </c>
      <c r="B15" s="86" t="s">
        <v>1260</v>
      </c>
      <c r="C15" s="80" t="s">
        <v>199</v>
      </c>
      <c r="D15" s="428">
        <v>1</v>
      </c>
      <c r="E15" s="5"/>
      <c r="F15" s="4">
        <f t="shared" si="1"/>
        <v>0</v>
      </c>
      <c r="H15" s="87"/>
      <c r="I15" s="87"/>
    </row>
    <row r="16" spans="1:9" x14ac:dyDescent="0.25">
      <c r="A16" s="352" t="s">
        <v>1271</v>
      </c>
      <c r="B16" s="86" t="s">
        <v>1261</v>
      </c>
      <c r="C16" s="80" t="s">
        <v>199</v>
      </c>
      <c r="D16" s="428">
        <v>1</v>
      </c>
      <c r="E16" s="5"/>
      <c r="F16" s="4">
        <f t="shared" si="1"/>
        <v>0</v>
      </c>
      <c r="H16" s="87"/>
      <c r="I16" s="87"/>
    </row>
    <row r="17" spans="1:9" x14ac:dyDescent="0.25">
      <c r="A17" s="352" t="s">
        <v>1272</v>
      </c>
      <c r="B17" s="86" t="s">
        <v>1262</v>
      </c>
      <c r="C17" s="80" t="s">
        <v>199</v>
      </c>
      <c r="D17" s="428">
        <v>1</v>
      </c>
      <c r="E17" s="5"/>
      <c r="F17" s="4">
        <f t="shared" si="1"/>
        <v>0</v>
      </c>
      <c r="H17" s="87"/>
      <c r="I17" s="87"/>
    </row>
    <row r="18" spans="1:9" x14ac:dyDescent="0.25">
      <c r="A18" s="352" t="s">
        <v>1273</v>
      </c>
      <c r="B18" s="86" t="s">
        <v>1259</v>
      </c>
      <c r="C18" s="80" t="s">
        <v>199</v>
      </c>
      <c r="D18" s="428">
        <v>1</v>
      </c>
      <c r="E18" s="5"/>
      <c r="F18" s="4">
        <f t="shared" si="1"/>
        <v>0</v>
      </c>
      <c r="H18" s="87"/>
      <c r="I18" s="87"/>
    </row>
    <row r="19" spans="1:9" ht="18" customHeight="1" x14ac:dyDescent="0.25">
      <c r="A19" s="352"/>
      <c r="B19" s="716" t="s">
        <v>3093</v>
      </c>
      <c r="C19" s="717"/>
      <c r="D19" s="717"/>
      <c r="E19" s="717"/>
      <c r="F19" s="718"/>
      <c r="H19" s="87"/>
      <c r="I19" s="87"/>
    </row>
    <row r="20" spans="1:9" ht="16.5" customHeight="1" x14ac:dyDescent="0.25">
      <c r="A20" s="352" t="s">
        <v>1274</v>
      </c>
      <c r="B20" s="84" t="s">
        <v>1287</v>
      </c>
      <c r="C20" s="80" t="s">
        <v>68</v>
      </c>
      <c r="D20" s="428">
        <v>2</v>
      </c>
      <c r="E20" s="5"/>
      <c r="F20" s="4">
        <f>D20*E20</f>
        <v>0</v>
      </c>
    </row>
    <row r="21" spans="1:9" ht="16.5" customHeight="1" x14ac:dyDescent="0.25">
      <c r="A21" s="352" t="s">
        <v>1275</v>
      </c>
      <c r="B21" s="84" t="s">
        <v>1286</v>
      </c>
      <c r="C21" s="80" t="s">
        <v>68</v>
      </c>
      <c r="D21" s="428">
        <v>1</v>
      </c>
      <c r="E21" s="5"/>
      <c r="F21" s="4">
        <f t="shared" ref="F21:F28" si="2">D21*E21</f>
        <v>0</v>
      </c>
    </row>
    <row r="22" spans="1:9" ht="18" customHeight="1" x14ac:dyDescent="0.25">
      <c r="A22" s="352" t="s">
        <v>1276</v>
      </c>
      <c r="B22" s="84" t="s">
        <v>1285</v>
      </c>
      <c r="C22" s="80" t="s">
        <v>68</v>
      </c>
      <c r="D22" s="428">
        <v>1</v>
      </c>
      <c r="E22" s="5"/>
      <c r="F22" s="4">
        <f t="shared" si="2"/>
        <v>0</v>
      </c>
    </row>
    <row r="23" spans="1:9" ht="16.5" customHeight="1" x14ac:dyDescent="0.25">
      <c r="A23" s="352" t="s">
        <v>1277</v>
      </c>
      <c r="B23" s="84" t="s">
        <v>1284</v>
      </c>
      <c r="C23" s="80" t="s">
        <v>68</v>
      </c>
      <c r="D23" s="428">
        <v>1</v>
      </c>
      <c r="E23" s="5"/>
      <c r="F23" s="4">
        <f t="shared" si="2"/>
        <v>0</v>
      </c>
    </row>
    <row r="24" spans="1:9" ht="16.5" customHeight="1" x14ac:dyDescent="0.25">
      <c r="A24" s="352" t="s">
        <v>1278</v>
      </c>
      <c r="B24" s="84" t="s">
        <v>1283</v>
      </c>
      <c r="C24" s="80" t="s">
        <v>68</v>
      </c>
      <c r="D24" s="428">
        <v>1</v>
      </c>
      <c r="E24" s="5"/>
      <c r="F24" s="4">
        <f t="shared" si="2"/>
        <v>0</v>
      </c>
    </row>
    <row r="25" spans="1:9" ht="16.5" customHeight="1" x14ac:dyDescent="0.25">
      <c r="A25" s="352" t="s">
        <v>1279</v>
      </c>
      <c r="B25" s="84" t="s">
        <v>1288</v>
      </c>
      <c r="C25" s="80" t="s">
        <v>68</v>
      </c>
      <c r="D25" s="428">
        <v>1</v>
      </c>
      <c r="E25" s="5"/>
      <c r="F25" s="4">
        <f t="shared" si="2"/>
        <v>0</v>
      </c>
    </row>
    <row r="26" spans="1:9" ht="30.75" customHeight="1" x14ac:dyDescent="0.25">
      <c r="A26" s="352" t="s">
        <v>1280</v>
      </c>
      <c r="B26" s="84" t="s">
        <v>36</v>
      </c>
      <c r="C26" s="80" t="s">
        <v>68</v>
      </c>
      <c r="D26" s="428">
        <v>7</v>
      </c>
      <c r="E26" s="5"/>
      <c r="F26" s="4">
        <f t="shared" si="2"/>
        <v>0</v>
      </c>
    </row>
    <row r="27" spans="1:9" ht="53.25" customHeight="1" x14ac:dyDescent="0.25">
      <c r="A27" s="352" t="s">
        <v>1281</v>
      </c>
      <c r="B27" s="84" t="s">
        <v>95</v>
      </c>
      <c r="C27" s="80" t="s">
        <v>68</v>
      </c>
      <c r="D27" s="428">
        <v>7</v>
      </c>
      <c r="E27" s="5"/>
      <c r="F27" s="4">
        <f t="shared" si="2"/>
        <v>0</v>
      </c>
    </row>
    <row r="28" spans="1:9" ht="89.25" x14ac:dyDescent="0.25">
      <c r="A28" s="352" t="s">
        <v>1282</v>
      </c>
      <c r="B28" s="83" t="s">
        <v>96</v>
      </c>
      <c r="C28" s="80" t="s">
        <v>68</v>
      </c>
      <c r="D28" s="428">
        <v>7</v>
      </c>
      <c r="E28" s="5"/>
      <c r="F28" s="4">
        <f t="shared" si="2"/>
        <v>0</v>
      </c>
    </row>
    <row r="29" spans="1:9" s="14" customFormat="1" x14ac:dyDescent="0.25">
      <c r="A29" s="141" t="s">
        <v>1879</v>
      </c>
      <c r="B29" s="704" t="s">
        <v>1361</v>
      </c>
      <c r="C29" s="705"/>
      <c r="D29" s="705"/>
      <c r="E29" s="705"/>
      <c r="F29" s="706"/>
    </row>
    <row r="30" spans="1:9" s="6" customFormat="1" ht="66.75" customHeight="1" x14ac:dyDescent="0.25">
      <c r="A30" s="353" t="s">
        <v>1311</v>
      </c>
      <c r="B30" s="354" t="s">
        <v>1293</v>
      </c>
      <c r="C30" s="80" t="s">
        <v>7</v>
      </c>
      <c r="D30" s="428">
        <v>1</v>
      </c>
      <c r="E30" s="5"/>
      <c r="F30" s="4">
        <f>D30*E30</f>
        <v>0</v>
      </c>
    </row>
    <row r="31" spans="1:9" s="6" customFormat="1" ht="66.75" customHeight="1" x14ac:dyDescent="0.25">
      <c r="A31" s="353" t="s">
        <v>1312</v>
      </c>
      <c r="B31" s="354" t="s">
        <v>1294</v>
      </c>
      <c r="C31" s="80" t="s">
        <v>7</v>
      </c>
      <c r="D31" s="428">
        <v>1</v>
      </c>
      <c r="E31" s="5"/>
      <c r="F31" s="4">
        <f t="shared" ref="F31:F38" si="3">D31*E31</f>
        <v>0</v>
      </c>
    </row>
    <row r="32" spans="1:9" s="6" customFormat="1" ht="66.75" customHeight="1" x14ac:dyDescent="0.25">
      <c r="A32" s="353" t="s">
        <v>1313</v>
      </c>
      <c r="B32" s="354" t="s">
        <v>1295</v>
      </c>
      <c r="C32" s="80" t="s">
        <v>7</v>
      </c>
      <c r="D32" s="428">
        <v>2</v>
      </c>
      <c r="E32" s="5"/>
      <c r="F32" s="4">
        <f t="shared" si="3"/>
        <v>0</v>
      </c>
    </row>
    <row r="33" spans="1:6" s="6" customFormat="1" ht="66.75" customHeight="1" x14ac:dyDescent="0.25">
      <c r="A33" s="353" t="s">
        <v>1314</v>
      </c>
      <c r="B33" s="354" t="s">
        <v>1296</v>
      </c>
      <c r="C33" s="80" t="s">
        <v>7</v>
      </c>
      <c r="D33" s="428">
        <v>1</v>
      </c>
      <c r="E33" s="5"/>
      <c r="F33" s="4">
        <f t="shared" si="3"/>
        <v>0</v>
      </c>
    </row>
    <row r="34" spans="1:6" s="6" customFormat="1" ht="66.75" customHeight="1" x14ac:dyDescent="0.25">
      <c r="A34" s="353" t="s">
        <v>1315</v>
      </c>
      <c r="B34" s="354" t="s">
        <v>1297</v>
      </c>
      <c r="C34" s="80" t="s">
        <v>7</v>
      </c>
      <c r="D34" s="428">
        <v>2</v>
      </c>
      <c r="E34" s="5"/>
      <c r="F34" s="4">
        <f t="shared" si="3"/>
        <v>0</v>
      </c>
    </row>
    <row r="35" spans="1:6" s="6" customFormat="1" ht="66.75" customHeight="1" x14ac:dyDescent="0.25">
      <c r="A35" s="353" t="s">
        <v>1316</v>
      </c>
      <c r="B35" s="354" t="s">
        <v>1298</v>
      </c>
      <c r="C35" s="80" t="s">
        <v>7</v>
      </c>
      <c r="D35" s="428">
        <v>2</v>
      </c>
      <c r="E35" s="5"/>
      <c r="F35" s="4">
        <f t="shared" si="3"/>
        <v>0</v>
      </c>
    </row>
    <row r="36" spans="1:6" s="6" customFormat="1" ht="66.75" customHeight="1" x14ac:dyDescent="0.25">
      <c r="A36" s="353" t="s">
        <v>1317</v>
      </c>
      <c r="B36" s="354" t="s">
        <v>1299</v>
      </c>
      <c r="C36" s="80" t="s">
        <v>7</v>
      </c>
      <c r="D36" s="428">
        <v>1</v>
      </c>
      <c r="E36" s="5"/>
      <c r="F36" s="4">
        <f t="shared" si="3"/>
        <v>0</v>
      </c>
    </row>
    <row r="37" spans="1:6" s="6" customFormat="1" ht="66.75" customHeight="1" x14ac:dyDescent="0.25">
      <c r="A37" s="353" t="s">
        <v>1318</v>
      </c>
      <c r="B37" s="354" t="s">
        <v>1300</v>
      </c>
      <c r="C37" s="80" t="s">
        <v>7</v>
      </c>
      <c r="D37" s="428">
        <v>1</v>
      </c>
      <c r="E37" s="5"/>
      <c r="F37" s="4">
        <f t="shared" si="3"/>
        <v>0</v>
      </c>
    </row>
    <row r="38" spans="1:6" s="6" customFormat="1" ht="66.75" customHeight="1" x14ac:dyDescent="0.25">
      <c r="A38" s="353" t="s">
        <v>1319</v>
      </c>
      <c r="B38" s="354" t="s">
        <v>1301</v>
      </c>
      <c r="C38" s="80" t="s">
        <v>7</v>
      </c>
      <c r="D38" s="428">
        <v>1</v>
      </c>
      <c r="E38" s="5"/>
      <c r="F38" s="4">
        <f t="shared" si="3"/>
        <v>0</v>
      </c>
    </row>
    <row r="39" spans="1:6" s="14" customFormat="1" x14ac:dyDescent="0.25">
      <c r="A39" s="141" t="s">
        <v>1320</v>
      </c>
      <c r="B39" s="704" t="s">
        <v>1880</v>
      </c>
      <c r="C39" s="705"/>
      <c r="D39" s="705"/>
      <c r="E39" s="705"/>
      <c r="F39" s="706"/>
    </row>
    <row r="40" spans="1:6" s="6" customFormat="1" ht="55.5" customHeight="1" x14ac:dyDescent="0.25">
      <c r="A40" s="353" t="s">
        <v>1321</v>
      </c>
      <c r="B40" s="354" t="s">
        <v>1302</v>
      </c>
      <c r="C40" s="80" t="s">
        <v>7</v>
      </c>
      <c r="D40" s="428">
        <v>1</v>
      </c>
      <c r="E40" s="5"/>
      <c r="F40" s="4">
        <f>D40*E40</f>
        <v>0</v>
      </c>
    </row>
    <row r="41" spans="1:6" s="6" customFormat="1" ht="55.5" customHeight="1" x14ac:dyDescent="0.25">
      <c r="A41" s="353" t="s">
        <v>1322</v>
      </c>
      <c r="B41" s="354" t="s">
        <v>1303</v>
      </c>
      <c r="C41" s="80" t="s">
        <v>7</v>
      </c>
      <c r="D41" s="428">
        <v>1</v>
      </c>
      <c r="E41" s="5"/>
      <c r="F41" s="4">
        <f t="shared" ref="F41:F48" si="4">D41*E41</f>
        <v>0</v>
      </c>
    </row>
    <row r="42" spans="1:6" s="6" customFormat="1" ht="55.5" customHeight="1" x14ac:dyDescent="0.25">
      <c r="A42" s="353" t="s">
        <v>1881</v>
      </c>
      <c r="B42" s="354" t="s">
        <v>1304</v>
      </c>
      <c r="C42" s="80" t="s">
        <v>7</v>
      </c>
      <c r="D42" s="428">
        <v>2</v>
      </c>
      <c r="E42" s="5"/>
      <c r="F42" s="4">
        <f t="shared" si="4"/>
        <v>0</v>
      </c>
    </row>
    <row r="43" spans="1:6" s="6" customFormat="1" ht="55.5" customHeight="1" x14ac:dyDescent="0.25">
      <c r="A43" s="353" t="s">
        <v>1882</v>
      </c>
      <c r="B43" s="354" t="s">
        <v>1305</v>
      </c>
      <c r="C43" s="80" t="s">
        <v>7</v>
      </c>
      <c r="D43" s="428">
        <v>1</v>
      </c>
      <c r="E43" s="5"/>
      <c r="F43" s="4">
        <f t="shared" si="4"/>
        <v>0</v>
      </c>
    </row>
    <row r="44" spans="1:6" s="6" customFormat="1" ht="55.5" customHeight="1" x14ac:dyDescent="0.25">
      <c r="A44" s="353" t="s">
        <v>1883</v>
      </c>
      <c r="B44" s="354" t="s">
        <v>1306</v>
      </c>
      <c r="C44" s="80" t="s">
        <v>7</v>
      </c>
      <c r="D44" s="428">
        <v>2</v>
      </c>
      <c r="E44" s="5"/>
      <c r="F44" s="4">
        <f t="shared" si="4"/>
        <v>0</v>
      </c>
    </row>
    <row r="45" spans="1:6" s="6" customFormat="1" ht="55.5" customHeight="1" x14ac:dyDescent="0.25">
      <c r="A45" s="353" t="s">
        <v>1884</v>
      </c>
      <c r="B45" s="354" t="s">
        <v>1307</v>
      </c>
      <c r="C45" s="80" t="s">
        <v>7</v>
      </c>
      <c r="D45" s="428">
        <v>2</v>
      </c>
      <c r="E45" s="5"/>
      <c r="F45" s="4">
        <f t="shared" si="4"/>
        <v>0</v>
      </c>
    </row>
    <row r="46" spans="1:6" s="6" customFormat="1" ht="55.5" customHeight="1" x14ac:dyDescent="0.25">
      <c r="A46" s="353" t="s">
        <v>1885</v>
      </c>
      <c r="B46" s="354" t="s">
        <v>1308</v>
      </c>
      <c r="C46" s="80" t="s">
        <v>7</v>
      </c>
      <c r="D46" s="428">
        <v>1</v>
      </c>
      <c r="E46" s="5"/>
      <c r="F46" s="4">
        <f t="shared" si="4"/>
        <v>0</v>
      </c>
    </row>
    <row r="47" spans="1:6" s="6" customFormat="1" ht="55.5" customHeight="1" x14ac:dyDescent="0.25">
      <c r="A47" s="353" t="s">
        <v>1886</v>
      </c>
      <c r="B47" s="354" t="s">
        <v>1309</v>
      </c>
      <c r="C47" s="80" t="s">
        <v>7</v>
      </c>
      <c r="D47" s="428">
        <v>1</v>
      </c>
      <c r="E47" s="5"/>
      <c r="F47" s="4">
        <f t="shared" si="4"/>
        <v>0</v>
      </c>
    </row>
    <row r="48" spans="1:6" s="6" customFormat="1" ht="55.5" customHeight="1" x14ac:dyDescent="0.25">
      <c r="A48" s="353" t="s">
        <v>1887</v>
      </c>
      <c r="B48" s="354" t="s">
        <v>1310</v>
      </c>
      <c r="C48" s="80" t="s">
        <v>7</v>
      </c>
      <c r="D48" s="428">
        <v>1</v>
      </c>
      <c r="E48" s="5"/>
      <c r="F48" s="4">
        <f t="shared" si="4"/>
        <v>0</v>
      </c>
    </row>
    <row r="49" spans="1:6" s="19" customFormat="1" ht="14.25" customHeight="1" x14ac:dyDescent="0.25">
      <c r="A49" s="398" t="s">
        <v>1323</v>
      </c>
      <c r="B49" s="713" t="s">
        <v>3040</v>
      </c>
      <c r="C49" s="714"/>
      <c r="D49" s="714"/>
      <c r="E49" s="714"/>
      <c r="F49" s="715"/>
    </row>
    <row r="50" spans="1:6" s="7" customFormat="1" ht="151.5" customHeight="1" x14ac:dyDescent="0.25">
      <c r="A50" s="400"/>
      <c r="B50" s="401" t="s">
        <v>1583</v>
      </c>
      <c r="C50" s="402" t="s">
        <v>68</v>
      </c>
      <c r="D50" s="428">
        <v>2</v>
      </c>
      <c r="E50" s="5"/>
      <c r="F50" s="5">
        <f>D50*E50</f>
        <v>0</v>
      </c>
    </row>
    <row r="51" spans="1:6" s="7" customFormat="1" ht="12.75" customHeight="1" x14ac:dyDescent="0.25">
      <c r="A51" s="398" t="s">
        <v>1324</v>
      </c>
      <c r="B51" s="403" t="s">
        <v>1584</v>
      </c>
      <c r="C51" s="402" t="s">
        <v>68</v>
      </c>
      <c r="D51" s="428">
        <v>2</v>
      </c>
      <c r="E51" s="5"/>
      <c r="F51" s="5">
        <f t="shared" ref="F51:F55" si="5">D51*E51</f>
        <v>0</v>
      </c>
    </row>
    <row r="52" spans="1:6" s="19" customFormat="1" ht="14.25" customHeight="1" x14ac:dyDescent="0.25">
      <c r="A52" s="398" t="s">
        <v>1325</v>
      </c>
      <c r="B52" s="403" t="s">
        <v>1585</v>
      </c>
      <c r="C52" s="402" t="s">
        <v>68</v>
      </c>
      <c r="D52" s="428">
        <v>2</v>
      </c>
      <c r="E52" s="5"/>
      <c r="F52" s="5">
        <f t="shared" si="5"/>
        <v>0</v>
      </c>
    </row>
    <row r="53" spans="1:6" s="355" customFormat="1" ht="12.75" customHeight="1" x14ac:dyDescent="0.25">
      <c r="A53" s="398" t="s">
        <v>1326</v>
      </c>
      <c r="B53" s="404" t="s">
        <v>1586</v>
      </c>
      <c r="C53" s="402" t="s">
        <v>68</v>
      </c>
      <c r="D53" s="428">
        <v>2</v>
      </c>
      <c r="E53" s="5"/>
      <c r="F53" s="5">
        <f t="shared" si="5"/>
        <v>0</v>
      </c>
    </row>
    <row r="54" spans="1:6" s="355" customFormat="1" ht="29.25" customHeight="1" x14ac:dyDescent="0.25">
      <c r="A54" s="398" t="s">
        <v>1327</v>
      </c>
      <c r="B54" s="405" t="s">
        <v>1587</v>
      </c>
      <c r="C54" s="406" t="s">
        <v>1588</v>
      </c>
      <c r="D54" s="513">
        <v>2</v>
      </c>
      <c r="E54" s="5"/>
      <c r="F54" s="5">
        <f t="shared" si="5"/>
        <v>0</v>
      </c>
    </row>
    <row r="55" spans="1:6" s="355" customFormat="1" ht="39" customHeight="1" x14ac:dyDescent="0.25">
      <c r="A55" s="398" t="s">
        <v>1328</v>
      </c>
      <c r="B55" s="405" t="s">
        <v>1589</v>
      </c>
      <c r="C55" s="406" t="s">
        <v>1588</v>
      </c>
      <c r="D55" s="513">
        <v>2</v>
      </c>
      <c r="E55" s="5"/>
      <c r="F55" s="5">
        <f t="shared" si="5"/>
        <v>0</v>
      </c>
    </row>
    <row r="56" spans="1:6" s="355" customFormat="1" ht="16.5" customHeight="1" x14ac:dyDescent="0.25">
      <c r="A56" s="141" t="s">
        <v>1888</v>
      </c>
      <c r="B56" s="703" t="s">
        <v>53</v>
      </c>
      <c r="C56" s="703"/>
      <c r="D56" s="703"/>
      <c r="E56" s="703"/>
      <c r="F56" s="703"/>
    </row>
    <row r="57" spans="1:6" s="355" customFormat="1" ht="12.75" customHeight="1" x14ac:dyDescent="0.25">
      <c r="A57" s="399"/>
      <c r="B57" s="431" t="s">
        <v>1594</v>
      </c>
      <c r="C57" s="429"/>
      <c r="D57" s="514"/>
      <c r="E57" s="429"/>
      <c r="F57" s="430"/>
    </row>
    <row r="58" spans="1:6" s="355" customFormat="1" ht="15" customHeight="1" x14ac:dyDescent="0.25">
      <c r="A58" s="175" t="s">
        <v>1889</v>
      </c>
      <c r="B58" s="418" t="s">
        <v>1595</v>
      </c>
      <c r="C58" s="229" t="s">
        <v>1596</v>
      </c>
      <c r="D58" s="428">
        <v>16</v>
      </c>
      <c r="E58" s="229"/>
      <c r="F58" s="229">
        <f>D58*E58</f>
        <v>0</v>
      </c>
    </row>
    <row r="59" spans="1:6" s="355" customFormat="1" ht="13.5" customHeight="1" x14ac:dyDescent="0.25">
      <c r="A59" s="175"/>
      <c r="B59" s="428" t="s">
        <v>1597</v>
      </c>
      <c r="C59" s="229"/>
      <c r="D59" s="428"/>
      <c r="E59" s="229"/>
      <c r="F59" s="229"/>
    </row>
    <row r="60" spans="1:6" s="355" customFormat="1" ht="15.75" customHeight="1" x14ac:dyDescent="0.25">
      <c r="A60" s="175" t="s">
        <v>1890</v>
      </c>
      <c r="B60" s="418" t="s">
        <v>1595</v>
      </c>
      <c r="C60" s="229" t="s">
        <v>1596</v>
      </c>
      <c r="D60" s="428">
        <v>25</v>
      </c>
      <c r="E60" s="229"/>
      <c r="F60" s="229">
        <f t="shared" ref="F60:F76" si="6">D60*E60</f>
        <v>0</v>
      </c>
    </row>
    <row r="61" spans="1:6" s="355" customFormat="1" ht="14.25" customHeight="1" x14ac:dyDescent="0.25">
      <c r="A61" s="175" t="s">
        <v>1891</v>
      </c>
      <c r="B61" s="418" t="s">
        <v>1598</v>
      </c>
      <c r="C61" s="229" t="s">
        <v>1596</v>
      </c>
      <c r="D61" s="428">
        <v>115</v>
      </c>
      <c r="E61" s="229"/>
      <c r="F61" s="229">
        <f t="shared" si="6"/>
        <v>0</v>
      </c>
    </row>
    <row r="62" spans="1:6" s="7" customFormat="1" ht="18" customHeight="1" x14ac:dyDescent="0.25">
      <c r="A62" s="175" t="s">
        <v>1892</v>
      </c>
      <c r="B62" s="418" t="s">
        <v>1599</v>
      </c>
      <c r="C62" s="229" t="s">
        <v>1596</v>
      </c>
      <c r="D62" s="428">
        <v>30</v>
      </c>
      <c r="E62" s="229"/>
      <c r="F62" s="229">
        <f t="shared" si="6"/>
        <v>0</v>
      </c>
    </row>
    <row r="63" spans="1:6" s="7" customFormat="1" ht="18" customHeight="1" x14ac:dyDescent="0.25">
      <c r="A63" s="175" t="s">
        <v>1893</v>
      </c>
      <c r="B63" s="418" t="s">
        <v>1600</v>
      </c>
      <c r="C63" s="229" t="s">
        <v>1596</v>
      </c>
      <c r="D63" s="428">
        <v>47</v>
      </c>
      <c r="E63" s="229"/>
      <c r="F63" s="229">
        <f t="shared" si="6"/>
        <v>0</v>
      </c>
    </row>
    <row r="64" spans="1:6" s="7" customFormat="1" ht="16.5" customHeight="1" x14ac:dyDescent="0.25">
      <c r="A64" s="175" t="s">
        <v>1894</v>
      </c>
      <c r="B64" s="418" t="s">
        <v>1601</v>
      </c>
      <c r="C64" s="229" t="s">
        <v>1596</v>
      </c>
      <c r="D64" s="428">
        <v>18</v>
      </c>
      <c r="E64" s="229"/>
      <c r="F64" s="229">
        <f t="shared" si="6"/>
        <v>0</v>
      </c>
    </row>
    <row r="65" spans="1:6" s="7" customFormat="1" ht="14.25" customHeight="1" x14ac:dyDescent="0.25">
      <c r="A65" s="175" t="s">
        <v>1895</v>
      </c>
      <c r="B65" s="418" t="s">
        <v>1603</v>
      </c>
      <c r="C65" s="229" t="s">
        <v>233</v>
      </c>
      <c r="D65" s="428">
        <v>1</v>
      </c>
      <c r="E65" s="229"/>
      <c r="F65" s="229">
        <f t="shared" si="6"/>
        <v>0</v>
      </c>
    </row>
    <row r="66" spans="1:6" s="7" customFormat="1" ht="18" customHeight="1" x14ac:dyDescent="0.25">
      <c r="A66" s="175" t="s">
        <v>1896</v>
      </c>
      <c r="B66" s="418" t="s">
        <v>1602</v>
      </c>
      <c r="C66" s="229" t="s">
        <v>233</v>
      </c>
      <c r="D66" s="428">
        <v>1</v>
      </c>
      <c r="E66" s="229"/>
      <c r="F66" s="229">
        <f t="shared" si="6"/>
        <v>0</v>
      </c>
    </row>
    <row r="67" spans="1:6" s="7" customFormat="1" ht="18" customHeight="1" x14ac:dyDescent="0.25">
      <c r="A67" s="175" t="s">
        <v>1897</v>
      </c>
      <c r="B67" s="418" t="s">
        <v>3043</v>
      </c>
      <c r="C67" s="229" t="s">
        <v>233</v>
      </c>
      <c r="D67" s="428">
        <v>1</v>
      </c>
      <c r="E67" s="229"/>
      <c r="F67" s="229">
        <f t="shared" si="6"/>
        <v>0</v>
      </c>
    </row>
    <row r="68" spans="1:6" s="355" customFormat="1" ht="15.75" customHeight="1" x14ac:dyDescent="0.25">
      <c r="A68" s="175"/>
      <c r="B68" s="428" t="s">
        <v>1604</v>
      </c>
      <c r="C68" s="229"/>
      <c r="D68" s="428"/>
      <c r="E68" s="229"/>
      <c r="F68" s="229"/>
    </row>
    <row r="69" spans="1:6" s="355" customFormat="1" ht="14.25" customHeight="1" x14ac:dyDescent="0.25">
      <c r="A69" s="175" t="s">
        <v>1898</v>
      </c>
      <c r="B69" s="418" t="s">
        <v>1595</v>
      </c>
      <c r="C69" s="229" t="s">
        <v>1596</v>
      </c>
      <c r="D69" s="428">
        <v>85</v>
      </c>
      <c r="E69" s="229"/>
      <c r="F69" s="229">
        <f t="shared" si="6"/>
        <v>0</v>
      </c>
    </row>
    <row r="70" spans="1:6" s="355" customFormat="1" ht="14.25" customHeight="1" x14ac:dyDescent="0.25">
      <c r="A70" s="175" t="s">
        <v>1899</v>
      </c>
      <c r="B70" s="418" t="s">
        <v>1598</v>
      </c>
      <c r="C70" s="229" t="s">
        <v>1596</v>
      </c>
      <c r="D70" s="428">
        <v>95</v>
      </c>
      <c r="E70" s="229"/>
      <c r="F70" s="229">
        <f t="shared" si="6"/>
        <v>0</v>
      </c>
    </row>
    <row r="71" spans="1:6" s="7" customFormat="1" ht="17.25" customHeight="1" x14ac:dyDescent="0.25">
      <c r="A71" s="175" t="s">
        <v>1900</v>
      </c>
      <c r="B71" s="418" t="s">
        <v>1599</v>
      </c>
      <c r="C71" s="229" t="s">
        <v>1596</v>
      </c>
      <c r="D71" s="428">
        <v>26</v>
      </c>
      <c r="E71" s="229"/>
      <c r="F71" s="229">
        <f t="shared" si="6"/>
        <v>0</v>
      </c>
    </row>
    <row r="72" spans="1:6" s="7" customFormat="1" ht="16.5" customHeight="1" x14ac:dyDescent="0.25">
      <c r="A72" s="175" t="s">
        <v>1901</v>
      </c>
      <c r="B72" s="418" t="s">
        <v>1600</v>
      </c>
      <c r="C72" s="229" t="s">
        <v>1596</v>
      </c>
      <c r="D72" s="428">
        <v>47</v>
      </c>
      <c r="E72" s="229"/>
      <c r="F72" s="229">
        <f t="shared" si="6"/>
        <v>0</v>
      </c>
    </row>
    <row r="73" spans="1:6" s="7" customFormat="1" ht="16.5" customHeight="1" x14ac:dyDescent="0.25">
      <c r="A73" s="175" t="s">
        <v>1902</v>
      </c>
      <c r="B73" s="418" t="s">
        <v>3119</v>
      </c>
      <c r="C73" s="229" t="s">
        <v>3120</v>
      </c>
      <c r="D73" s="428">
        <v>600</v>
      </c>
      <c r="E73" s="229"/>
      <c r="F73" s="229">
        <f t="shared" si="6"/>
        <v>0</v>
      </c>
    </row>
    <row r="74" spans="1:6" s="7" customFormat="1" ht="14.25" customHeight="1" x14ac:dyDescent="0.25">
      <c r="A74" s="175" t="s">
        <v>3074</v>
      </c>
      <c r="B74" s="418" t="s">
        <v>1603</v>
      </c>
      <c r="C74" s="229" t="s">
        <v>233</v>
      </c>
      <c r="D74" s="428">
        <v>1</v>
      </c>
      <c r="E74" s="229"/>
      <c r="F74" s="229">
        <f t="shared" si="6"/>
        <v>0</v>
      </c>
    </row>
    <row r="75" spans="1:6" s="7" customFormat="1" ht="18" customHeight="1" x14ac:dyDescent="0.25">
      <c r="A75" s="175" t="s">
        <v>3075</v>
      </c>
      <c r="B75" s="418" t="s">
        <v>3076</v>
      </c>
      <c r="C75" s="229" t="s">
        <v>233</v>
      </c>
      <c r="D75" s="428">
        <v>2</v>
      </c>
      <c r="E75" s="229"/>
      <c r="F75" s="229">
        <f t="shared" si="6"/>
        <v>0</v>
      </c>
    </row>
    <row r="76" spans="1:6" s="7" customFormat="1" ht="18" customHeight="1" x14ac:dyDescent="0.25">
      <c r="A76" s="175" t="s">
        <v>3121</v>
      </c>
      <c r="B76" s="418" t="s">
        <v>3077</v>
      </c>
      <c r="C76" s="229" t="s">
        <v>1596</v>
      </c>
      <c r="D76" s="428">
        <v>30</v>
      </c>
      <c r="E76" s="427"/>
      <c r="F76" s="229">
        <f t="shared" si="6"/>
        <v>0</v>
      </c>
    </row>
    <row r="77" spans="1:6" s="143" customFormat="1" ht="15.75" thickBot="1" x14ac:dyDescent="0.3">
      <c r="A77" s="74" t="s">
        <v>80</v>
      </c>
      <c r="B77" s="700" t="s">
        <v>51</v>
      </c>
      <c r="C77" s="701"/>
      <c r="D77" s="701"/>
      <c r="E77" s="702"/>
      <c r="F77" s="163">
        <f>SUM(F58:F76)+SUM(F50:F55)+SUM(F40:F48)+SUM(F30:F38)+SUM(F20:F28)+SUM(F13:F18)+SUM(F7:F10)</f>
        <v>0</v>
      </c>
    </row>
    <row r="78" spans="1:6" s="143" customFormat="1" ht="15.75" x14ac:dyDescent="0.25">
      <c r="A78" s="142" t="s">
        <v>67</v>
      </c>
      <c r="B78" s="690" t="s">
        <v>223</v>
      </c>
      <c r="C78" s="691"/>
      <c r="D78" s="691"/>
      <c r="E78" s="692"/>
      <c r="F78" s="164">
        <f>F77</f>
        <v>0</v>
      </c>
    </row>
    <row r="79" spans="1:6" s="143" customFormat="1" x14ac:dyDescent="0.25">
      <c r="A79" s="177"/>
      <c r="D79" s="515"/>
    </row>
    <row r="80" spans="1:6" s="143" customFormat="1" x14ac:dyDescent="0.25">
      <c r="A80" s="177"/>
      <c r="D80" s="515"/>
    </row>
    <row r="81" spans="1:4" s="143" customFormat="1" x14ac:dyDescent="0.25">
      <c r="A81" s="177"/>
      <c r="D81" s="515"/>
    </row>
    <row r="82" spans="1:4" s="143" customFormat="1" x14ac:dyDescent="0.25">
      <c r="A82" s="177"/>
      <c r="D82" s="515"/>
    </row>
    <row r="83" spans="1:4" s="143" customFormat="1" x14ac:dyDescent="0.25">
      <c r="A83" s="177"/>
      <c r="D83" s="515"/>
    </row>
    <row r="84" spans="1:4" s="143" customFormat="1" x14ac:dyDescent="0.25">
      <c r="A84" s="177"/>
      <c r="D84" s="515"/>
    </row>
    <row r="85" spans="1:4" s="143" customFormat="1" x14ac:dyDescent="0.25">
      <c r="A85" s="177"/>
      <c r="D85" s="515"/>
    </row>
    <row r="86" spans="1:4" s="143" customFormat="1" x14ac:dyDescent="0.25">
      <c r="A86" s="177"/>
      <c r="D86" s="515"/>
    </row>
    <row r="87" spans="1:4" s="143" customFormat="1" x14ac:dyDescent="0.25">
      <c r="A87" s="177"/>
      <c r="D87" s="515"/>
    </row>
    <row r="88" spans="1:4" s="143" customFormat="1" x14ac:dyDescent="0.25">
      <c r="A88" s="177"/>
      <c r="D88" s="515"/>
    </row>
    <row r="89" spans="1:4" s="143" customFormat="1" x14ac:dyDescent="0.25">
      <c r="A89" s="177"/>
      <c r="D89" s="515"/>
    </row>
    <row r="90" spans="1:4" s="143" customFormat="1" x14ac:dyDescent="0.25">
      <c r="A90" s="177"/>
      <c r="D90" s="515"/>
    </row>
    <row r="91" spans="1:4" s="143" customFormat="1" x14ac:dyDescent="0.25">
      <c r="A91" s="177"/>
      <c r="D91" s="515"/>
    </row>
    <row r="92" spans="1:4" s="143" customFormat="1" x14ac:dyDescent="0.25">
      <c r="A92" s="177"/>
      <c r="D92" s="515"/>
    </row>
    <row r="93" spans="1:4" s="143" customFormat="1" x14ac:dyDescent="0.25">
      <c r="A93" s="177"/>
      <c r="D93" s="515"/>
    </row>
    <row r="94" spans="1:4" s="143" customFormat="1" x14ac:dyDescent="0.25">
      <c r="A94" s="177"/>
      <c r="D94" s="515"/>
    </row>
    <row r="95" spans="1:4" s="143" customFormat="1" x14ac:dyDescent="0.25">
      <c r="A95" s="177"/>
      <c r="D95" s="515"/>
    </row>
    <row r="96" spans="1:4" s="143" customFormat="1" x14ac:dyDescent="0.25">
      <c r="A96" s="177"/>
      <c r="D96" s="515"/>
    </row>
    <row r="97" spans="1:4" s="143" customFormat="1" x14ac:dyDescent="0.25">
      <c r="A97" s="177"/>
      <c r="D97" s="515"/>
    </row>
    <row r="98" spans="1:4" s="143" customFormat="1" x14ac:dyDescent="0.25">
      <c r="A98" s="177"/>
      <c r="D98" s="515"/>
    </row>
    <row r="99" spans="1:4" s="143" customFormat="1" x14ac:dyDescent="0.25">
      <c r="A99" s="177"/>
      <c r="D99" s="515"/>
    </row>
    <row r="100" spans="1:4" s="143" customFormat="1" x14ac:dyDescent="0.25">
      <c r="A100" s="177"/>
      <c r="D100" s="515"/>
    </row>
    <row r="101" spans="1:4" s="143" customFormat="1" x14ac:dyDescent="0.25">
      <c r="A101" s="177"/>
      <c r="D101" s="515"/>
    </row>
    <row r="102" spans="1:4" s="143" customFormat="1" x14ac:dyDescent="0.25">
      <c r="A102" s="177"/>
      <c r="D102" s="515"/>
    </row>
    <row r="103" spans="1:4" s="143" customFormat="1" x14ac:dyDescent="0.25">
      <c r="A103" s="177"/>
      <c r="D103" s="515"/>
    </row>
    <row r="104" spans="1:4" s="143" customFormat="1" x14ac:dyDescent="0.25">
      <c r="A104" s="177"/>
      <c r="D104" s="515"/>
    </row>
    <row r="105" spans="1:4" s="143" customFormat="1" x14ac:dyDescent="0.25">
      <c r="A105" s="177"/>
      <c r="D105" s="515"/>
    </row>
    <row r="106" spans="1:4" s="143" customFormat="1" x14ac:dyDescent="0.25">
      <c r="A106" s="177"/>
      <c r="D106" s="515"/>
    </row>
    <row r="107" spans="1:4" s="143" customFormat="1" x14ac:dyDescent="0.25">
      <c r="A107" s="177"/>
      <c r="D107" s="515"/>
    </row>
    <row r="108" spans="1:4" s="143" customFormat="1" x14ac:dyDescent="0.25">
      <c r="A108" s="177"/>
      <c r="D108" s="515"/>
    </row>
    <row r="109" spans="1:4" s="143" customFormat="1" x14ac:dyDescent="0.25">
      <c r="A109" s="177"/>
      <c r="D109" s="515"/>
    </row>
    <row r="110" spans="1:4" s="143" customFormat="1" x14ac:dyDescent="0.25">
      <c r="A110" s="177"/>
      <c r="D110" s="515"/>
    </row>
    <row r="111" spans="1:4" s="143" customFormat="1" x14ac:dyDescent="0.25">
      <c r="A111" s="177"/>
      <c r="D111" s="515"/>
    </row>
    <row r="112" spans="1:4" s="143" customFormat="1" x14ac:dyDescent="0.25">
      <c r="A112" s="177"/>
      <c r="D112" s="515"/>
    </row>
    <row r="113" spans="1:4" s="143" customFormat="1" x14ac:dyDescent="0.25">
      <c r="A113" s="177"/>
      <c r="D113" s="515"/>
    </row>
    <row r="114" spans="1:4" s="143" customFormat="1" x14ac:dyDescent="0.25">
      <c r="A114" s="177"/>
      <c r="D114" s="515"/>
    </row>
    <row r="115" spans="1:4" s="143" customFormat="1" x14ac:dyDescent="0.25">
      <c r="A115" s="177"/>
      <c r="D115" s="515"/>
    </row>
    <row r="116" spans="1:4" s="143" customFormat="1" x14ac:dyDescent="0.25">
      <c r="A116" s="177"/>
      <c r="D116" s="515"/>
    </row>
    <row r="117" spans="1:4" s="143" customFormat="1" x14ac:dyDescent="0.25">
      <c r="A117" s="177"/>
      <c r="D117" s="515"/>
    </row>
    <row r="118" spans="1:4" s="143" customFormat="1" x14ac:dyDescent="0.25">
      <c r="A118" s="177"/>
      <c r="D118" s="515"/>
    </row>
    <row r="119" spans="1:4" s="143" customFormat="1" x14ac:dyDescent="0.25">
      <c r="A119" s="177"/>
      <c r="D119" s="515"/>
    </row>
    <row r="120" spans="1:4" s="143" customFormat="1" x14ac:dyDescent="0.25">
      <c r="A120" s="177"/>
      <c r="D120" s="515"/>
    </row>
    <row r="121" spans="1:4" s="143" customFormat="1" x14ac:dyDescent="0.25">
      <c r="A121" s="177"/>
      <c r="D121" s="515"/>
    </row>
    <row r="122" spans="1:4" s="143" customFormat="1" x14ac:dyDescent="0.25">
      <c r="A122" s="177"/>
      <c r="D122" s="515"/>
    </row>
    <row r="123" spans="1:4" s="143" customFormat="1" x14ac:dyDescent="0.25">
      <c r="A123" s="177"/>
      <c r="D123" s="515"/>
    </row>
    <row r="124" spans="1:4" s="143" customFormat="1" x14ac:dyDescent="0.25">
      <c r="A124" s="177"/>
      <c r="D124" s="515"/>
    </row>
    <row r="125" spans="1:4" s="143" customFormat="1" x14ac:dyDescent="0.25">
      <c r="A125" s="177"/>
      <c r="D125" s="515"/>
    </row>
    <row r="126" spans="1:4" s="143" customFormat="1" x14ac:dyDescent="0.25">
      <c r="A126" s="177"/>
      <c r="D126" s="515"/>
    </row>
    <row r="127" spans="1:4" s="143" customFormat="1" x14ac:dyDescent="0.25">
      <c r="A127" s="177"/>
      <c r="D127" s="515"/>
    </row>
    <row r="128" spans="1:4" s="143" customFormat="1" x14ac:dyDescent="0.25">
      <c r="A128" s="177"/>
      <c r="D128" s="515"/>
    </row>
    <row r="129" spans="1:4" s="143" customFormat="1" x14ac:dyDescent="0.25">
      <c r="A129" s="177"/>
      <c r="D129" s="515"/>
    </row>
    <row r="130" spans="1:4" s="143" customFormat="1" x14ac:dyDescent="0.25">
      <c r="A130" s="177"/>
      <c r="D130" s="515"/>
    </row>
    <row r="131" spans="1:4" s="143" customFormat="1" x14ac:dyDescent="0.25">
      <c r="A131" s="177"/>
      <c r="D131" s="515"/>
    </row>
    <row r="132" spans="1:4" s="143" customFormat="1" x14ac:dyDescent="0.25">
      <c r="A132" s="177"/>
      <c r="D132" s="515"/>
    </row>
    <row r="133" spans="1:4" s="143" customFormat="1" x14ac:dyDescent="0.25">
      <c r="A133" s="177"/>
      <c r="D133" s="515"/>
    </row>
    <row r="134" spans="1:4" s="143" customFormat="1" x14ac:dyDescent="0.25">
      <c r="A134" s="177"/>
      <c r="D134" s="515"/>
    </row>
    <row r="135" spans="1:4" s="143" customFormat="1" x14ac:dyDescent="0.25">
      <c r="A135" s="177"/>
      <c r="D135" s="515"/>
    </row>
    <row r="136" spans="1:4" s="143" customFormat="1" x14ac:dyDescent="0.25">
      <c r="A136" s="177"/>
      <c r="D136" s="515"/>
    </row>
    <row r="137" spans="1:4" s="143" customFormat="1" x14ac:dyDescent="0.25">
      <c r="A137" s="177"/>
      <c r="D137" s="515"/>
    </row>
    <row r="138" spans="1:4" s="143" customFormat="1" x14ac:dyDescent="0.25">
      <c r="A138" s="177"/>
      <c r="D138" s="515"/>
    </row>
    <row r="139" spans="1:4" s="143" customFormat="1" x14ac:dyDescent="0.25">
      <c r="A139" s="177"/>
      <c r="D139" s="515"/>
    </row>
    <row r="140" spans="1:4" s="143" customFormat="1" x14ac:dyDescent="0.25">
      <c r="A140" s="177"/>
      <c r="D140" s="515"/>
    </row>
    <row r="141" spans="1:4" s="143" customFormat="1" x14ac:dyDescent="0.25">
      <c r="A141" s="177"/>
      <c r="D141" s="515"/>
    </row>
    <row r="142" spans="1:4" s="143" customFormat="1" x14ac:dyDescent="0.25">
      <c r="A142" s="177"/>
      <c r="D142" s="515"/>
    </row>
    <row r="143" spans="1:4" s="143" customFormat="1" x14ac:dyDescent="0.25">
      <c r="A143" s="177"/>
      <c r="D143" s="515"/>
    </row>
    <row r="144" spans="1:4" s="143" customFormat="1" x14ac:dyDescent="0.25">
      <c r="A144" s="177"/>
      <c r="D144" s="515"/>
    </row>
    <row r="145" spans="1:4" s="143" customFormat="1" x14ac:dyDescent="0.25">
      <c r="A145" s="177"/>
      <c r="D145" s="515"/>
    </row>
    <row r="146" spans="1:4" s="143" customFormat="1" x14ac:dyDescent="0.25">
      <c r="A146" s="177"/>
      <c r="D146" s="515"/>
    </row>
    <row r="147" spans="1:4" s="143" customFormat="1" x14ac:dyDescent="0.25">
      <c r="A147" s="177"/>
      <c r="D147" s="515"/>
    </row>
    <row r="148" spans="1:4" s="143" customFormat="1" x14ac:dyDescent="0.25">
      <c r="A148" s="177"/>
      <c r="D148" s="515"/>
    </row>
    <row r="149" spans="1:4" s="143" customFormat="1" x14ac:dyDescent="0.25">
      <c r="A149" s="177"/>
      <c r="D149" s="515"/>
    </row>
    <row r="150" spans="1:4" s="143" customFormat="1" x14ac:dyDescent="0.25">
      <c r="A150" s="177"/>
      <c r="D150" s="515"/>
    </row>
    <row r="151" spans="1:4" s="143" customFormat="1" x14ac:dyDescent="0.25">
      <c r="A151" s="177"/>
      <c r="D151" s="515"/>
    </row>
    <row r="152" spans="1:4" s="143" customFormat="1" x14ac:dyDescent="0.25">
      <c r="A152" s="177"/>
      <c r="D152" s="515"/>
    </row>
    <row r="153" spans="1:4" s="143" customFormat="1" x14ac:dyDescent="0.25">
      <c r="A153" s="177"/>
      <c r="D153" s="515"/>
    </row>
    <row r="154" spans="1:4" s="143" customFormat="1" x14ac:dyDescent="0.25">
      <c r="A154" s="177"/>
      <c r="D154" s="515"/>
    </row>
    <row r="155" spans="1:4" s="143" customFormat="1" x14ac:dyDescent="0.25">
      <c r="A155" s="177"/>
      <c r="D155" s="515"/>
    </row>
    <row r="156" spans="1:4" s="143" customFormat="1" x14ac:dyDescent="0.25">
      <c r="A156" s="177"/>
      <c r="D156" s="515"/>
    </row>
    <row r="157" spans="1:4" s="143" customFormat="1" x14ac:dyDescent="0.25">
      <c r="A157" s="177"/>
      <c r="D157" s="515"/>
    </row>
    <row r="158" spans="1:4" s="143" customFormat="1" x14ac:dyDescent="0.25">
      <c r="A158" s="177"/>
      <c r="D158" s="515"/>
    </row>
    <row r="159" spans="1:4" s="143" customFormat="1" x14ac:dyDescent="0.25">
      <c r="A159" s="177"/>
      <c r="D159" s="515"/>
    </row>
    <row r="160" spans="1:4" s="143" customFormat="1" x14ac:dyDescent="0.25">
      <c r="A160" s="177"/>
      <c r="D160" s="515"/>
    </row>
    <row r="161" spans="1:4" s="143" customFormat="1" x14ac:dyDescent="0.25">
      <c r="A161" s="177"/>
      <c r="D161" s="515"/>
    </row>
    <row r="162" spans="1:4" s="143" customFormat="1" x14ac:dyDescent="0.25">
      <c r="A162" s="177"/>
      <c r="D162" s="515"/>
    </row>
    <row r="163" spans="1:4" s="143" customFormat="1" x14ac:dyDescent="0.25">
      <c r="A163" s="177"/>
      <c r="D163" s="515"/>
    </row>
    <row r="164" spans="1:4" s="143" customFormat="1" x14ac:dyDescent="0.25">
      <c r="A164" s="177"/>
      <c r="D164" s="515"/>
    </row>
    <row r="165" spans="1:4" s="143" customFormat="1" x14ac:dyDescent="0.25">
      <c r="A165" s="177"/>
      <c r="D165" s="515"/>
    </row>
    <row r="166" spans="1:4" s="143" customFormat="1" x14ac:dyDescent="0.25">
      <c r="A166" s="177"/>
      <c r="D166" s="515"/>
    </row>
    <row r="167" spans="1:4" s="143" customFormat="1" x14ac:dyDescent="0.25">
      <c r="A167" s="177"/>
      <c r="D167" s="515"/>
    </row>
    <row r="168" spans="1:4" s="143" customFormat="1" x14ac:dyDescent="0.25">
      <c r="A168" s="177"/>
      <c r="D168" s="515"/>
    </row>
    <row r="169" spans="1:4" s="143" customFormat="1" x14ac:dyDescent="0.25">
      <c r="A169" s="177"/>
      <c r="D169" s="515"/>
    </row>
    <row r="170" spans="1:4" s="143" customFormat="1" x14ac:dyDescent="0.25">
      <c r="A170" s="177"/>
      <c r="D170" s="515"/>
    </row>
    <row r="171" spans="1:4" s="143" customFormat="1" x14ac:dyDescent="0.25">
      <c r="A171" s="177"/>
      <c r="D171" s="515"/>
    </row>
    <row r="172" spans="1:4" s="143" customFormat="1" x14ac:dyDescent="0.25">
      <c r="A172" s="177"/>
      <c r="D172" s="515"/>
    </row>
    <row r="173" spans="1:4" s="143" customFormat="1" x14ac:dyDescent="0.25">
      <c r="A173" s="177"/>
      <c r="D173" s="515"/>
    </row>
    <row r="174" spans="1:4" s="143" customFormat="1" x14ac:dyDescent="0.25">
      <c r="A174" s="177"/>
      <c r="D174" s="515"/>
    </row>
    <row r="175" spans="1:4" s="143" customFormat="1" x14ac:dyDescent="0.25">
      <c r="A175" s="177"/>
      <c r="D175" s="515"/>
    </row>
    <row r="176" spans="1:4" s="143" customFormat="1" x14ac:dyDescent="0.25">
      <c r="A176" s="177"/>
      <c r="D176" s="515"/>
    </row>
    <row r="177" spans="1:4" s="143" customFormat="1" x14ac:dyDescent="0.25">
      <c r="A177" s="177"/>
      <c r="D177" s="515"/>
    </row>
    <row r="178" spans="1:4" s="143" customFormat="1" x14ac:dyDescent="0.25">
      <c r="A178" s="177"/>
      <c r="D178" s="515"/>
    </row>
    <row r="179" spans="1:4" s="143" customFormat="1" x14ac:dyDescent="0.25">
      <c r="A179" s="177"/>
      <c r="D179" s="515"/>
    </row>
    <row r="180" spans="1:4" s="143" customFormat="1" x14ac:dyDescent="0.25">
      <c r="A180" s="177"/>
      <c r="D180" s="515"/>
    </row>
    <row r="181" spans="1:4" s="143" customFormat="1" x14ac:dyDescent="0.25">
      <c r="A181" s="177"/>
      <c r="D181" s="515"/>
    </row>
    <row r="182" spans="1:4" s="143" customFormat="1" x14ac:dyDescent="0.25">
      <c r="A182" s="177"/>
      <c r="D182" s="515"/>
    </row>
    <row r="183" spans="1:4" s="143" customFormat="1" x14ac:dyDescent="0.25">
      <c r="A183" s="177"/>
      <c r="D183" s="515"/>
    </row>
    <row r="184" spans="1:4" s="143" customFormat="1" x14ac:dyDescent="0.25">
      <c r="A184" s="177"/>
      <c r="D184" s="515"/>
    </row>
    <row r="185" spans="1:4" s="143" customFormat="1" x14ac:dyDescent="0.25">
      <c r="A185" s="177"/>
      <c r="D185" s="515"/>
    </row>
    <row r="186" spans="1:4" s="143" customFormat="1" x14ac:dyDescent="0.25">
      <c r="A186" s="177"/>
      <c r="D186" s="515"/>
    </row>
    <row r="187" spans="1:4" s="143" customFormat="1" x14ac:dyDescent="0.25">
      <c r="A187" s="177"/>
      <c r="D187" s="515"/>
    </row>
    <row r="188" spans="1:4" s="143" customFormat="1" x14ac:dyDescent="0.25">
      <c r="A188" s="177"/>
      <c r="D188" s="515"/>
    </row>
    <row r="189" spans="1:4" s="143" customFormat="1" x14ac:dyDescent="0.25">
      <c r="A189" s="177"/>
      <c r="D189" s="515"/>
    </row>
    <row r="190" spans="1:4" s="143" customFormat="1" x14ac:dyDescent="0.25">
      <c r="A190" s="177"/>
      <c r="D190" s="515"/>
    </row>
    <row r="191" spans="1:4" s="143" customFormat="1" x14ac:dyDescent="0.25">
      <c r="A191" s="177"/>
      <c r="D191" s="515"/>
    </row>
    <row r="192" spans="1:4" s="143" customFormat="1" x14ac:dyDescent="0.25">
      <c r="A192" s="177"/>
      <c r="D192" s="515"/>
    </row>
    <row r="193" spans="1:4" s="143" customFormat="1" x14ac:dyDescent="0.25">
      <c r="A193" s="177"/>
      <c r="D193" s="515"/>
    </row>
    <row r="194" spans="1:4" s="143" customFormat="1" x14ac:dyDescent="0.25">
      <c r="A194" s="177"/>
      <c r="D194" s="515"/>
    </row>
    <row r="195" spans="1:4" s="143" customFormat="1" x14ac:dyDescent="0.25">
      <c r="A195" s="177"/>
      <c r="D195" s="515"/>
    </row>
    <row r="196" spans="1:4" s="143" customFormat="1" x14ac:dyDescent="0.25">
      <c r="A196" s="177"/>
      <c r="D196" s="515"/>
    </row>
    <row r="197" spans="1:4" s="143" customFormat="1" x14ac:dyDescent="0.25">
      <c r="A197" s="177"/>
      <c r="D197" s="515"/>
    </row>
    <row r="198" spans="1:4" s="143" customFormat="1" x14ac:dyDescent="0.25">
      <c r="A198" s="177"/>
      <c r="D198" s="515"/>
    </row>
    <row r="199" spans="1:4" s="143" customFormat="1" x14ac:dyDescent="0.25">
      <c r="A199" s="177"/>
      <c r="D199" s="515"/>
    </row>
    <row r="200" spans="1:4" s="143" customFormat="1" x14ac:dyDescent="0.25">
      <c r="A200" s="177"/>
      <c r="D200" s="515"/>
    </row>
    <row r="201" spans="1:4" s="143" customFormat="1" x14ac:dyDescent="0.25">
      <c r="A201" s="177"/>
      <c r="D201" s="515"/>
    </row>
    <row r="202" spans="1:4" s="143" customFormat="1" x14ac:dyDescent="0.25">
      <c r="A202" s="177"/>
      <c r="D202" s="515"/>
    </row>
    <row r="203" spans="1:4" s="143" customFormat="1" x14ac:dyDescent="0.25">
      <c r="A203" s="177"/>
      <c r="D203" s="515"/>
    </row>
    <row r="204" spans="1:4" s="143" customFormat="1" x14ac:dyDescent="0.25">
      <c r="A204" s="177"/>
      <c r="D204" s="515"/>
    </row>
    <row r="205" spans="1:4" s="143" customFormat="1" x14ac:dyDescent="0.25">
      <c r="A205" s="177"/>
      <c r="D205" s="515"/>
    </row>
    <row r="206" spans="1:4" s="143" customFormat="1" x14ac:dyDescent="0.25">
      <c r="A206" s="177"/>
      <c r="D206" s="515"/>
    </row>
    <row r="207" spans="1:4" s="143" customFormat="1" x14ac:dyDescent="0.25">
      <c r="A207" s="177"/>
      <c r="D207" s="515"/>
    </row>
    <row r="208" spans="1:4" s="143" customFormat="1" x14ac:dyDescent="0.25">
      <c r="A208" s="177"/>
      <c r="D208" s="515"/>
    </row>
    <row r="209" spans="1:4" s="143" customFormat="1" x14ac:dyDescent="0.25">
      <c r="A209" s="177"/>
      <c r="D209" s="515"/>
    </row>
    <row r="210" spans="1:4" s="143" customFormat="1" x14ac:dyDescent="0.25">
      <c r="A210" s="177"/>
      <c r="D210" s="515"/>
    </row>
    <row r="211" spans="1:4" s="143" customFormat="1" x14ac:dyDescent="0.25">
      <c r="A211" s="177"/>
      <c r="D211" s="515"/>
    </row>
    <row r="212" spans="1:4" s="143" customFormat="1" x14ac:dyDescent="0.25">
      <c r="A212" s="177"/>
      <c r="D212" s="515"/>
    </row>
    <row r="213" spans="1:4" s="143" customFormat="1" x14ac:dyDescent="0.25">
      <c r="A213" s="177"/>
      <c r="D213" s="515"/>
    </row>
    <row r="214" spans="1:4" s="143" customFormat="1" x14ac:dyDescent="0.25">
      <c r="A214" s="177"/>
      <c r="D214" s="515"/>
    </row>
    <row r="215" spans="1:4" s="143" customFormat="1" x14ac:dyDescent="0.25">
      <c r="A215" s="177"/>
      <c r="D215" s="515"/>
    </row>
    <row r="216" spans="1:4" s="143" customFormat="1" x14ac:dyDescent="0.25">
      <c r="A216" s="177"/>
      <c r="D216" s="515"/>
    </row>
    <row r="217" spans="1:4" s="143" customFormat="1" x14ac:dyDescent="0.25">
      <c r="A217" s="177"/>
      <c r="D217" s="515"/>
    </row>
    <row r="218" spans="1:4" s="143" customFormat="1" x14ac:dyDescent="0.25">
      <c r="A218" s="177"/>
      <c r="D218" s="515"/>
    </row>
    <row r="219" spans="1:4" s="143" customFormat="1" x14ac:dyDescent="0.25">
      <c r="A219" s="177"/>
      <c r="D219" s="515"/>
    </row>
    <row r="220" spans="1:4" s="143" customFormat="1" x14ac:dyDescent="0.25">
      <c r="A220" s="177"/>
      <c r="D220" s="515"/>
    </row>
    <row r="221" spans="1:4" s="143" customFormat="1" x14ac:dyDescent="0.25">
      <c r="A221" s="177"/>
      <c r="D221" s="515"/>
    </row>
    <row r="222" spans="1:4" s="143" customFormat="1" x14ac:dyDescent="0.25">
      <c r="A222" s="177"/>
      <c r="D222" s="515"/>
    </row>
    <row r="223" spans="1:4" s="143" customFormat="1" x14ac:dyDescent="0.25">
      <c r="A223" s="177"/>
      <c r="D223" s="515"/>
    </row>
    <row r="224" spans="1:4" s="143" customFormat="1" x14ac:dyDescent="0.25">
      <c r="A224" s="177"/>
      <c r="D224" s="515"/>
    </row>
    <row r="225" spans="1:6" s="143" customFormat="1" x14ac:dyDescent="0.25">
      <c r="A225" s="177"/>
      <c r="D225" s="515"/>
    </row>
    <row r="226" spans="1:6" x14ac:dyDescent="0.25">
      <c r="A226" s="177"/>
      <c r="B226" s="143"/>
      <c r="C226" s="143"/>
      <c r="D226" s="515"/>
      <c r="E226" s="143"/>
      <c r="F226" s="143"/>
    </row>
    <row r="227" spans="1:6" x14ac:dyDescent="0.25">
      <c r="A227" s="177"/>
      <c r="B227" s="143"/>
      <c r="C227" s="143"/>
      <c r="D227" s="515"/>
      <c r="E227" s="143"/>
      <c r="F227" s="143"/>
    </row>
    <row r="228" spans="1:6" x14ac:dyDescent="0.25">
      <c r="A228" s="177"/>
      <c r="B228" s="143"/>
      <c r="C228" s="143"/>
      <c r="D228" s="515"/>
      <c r="E228" s="143"/>
      <c r="F228" s="143"/>
    </row>
    <row r="229" spans="1:6" x14ac:dyDescent="0.25">
      <c r="A229" s="177"/>
      <c r="B229" s="143"/>
      <c r="C229" s="143"/>
      <c r="D229" s="515"/>
      <c r="E229" s="143"/>
      <c r="F229" s="143"/>
    </row>
  </sheetData>
  <mergeCells count="14">
    <mergeCell ref="B78:E78"/>
    <mergeCell ref="A1:F1"/>
    <mergeCell ref="B4:F4"/>
    <mergeCell ref="B5:F5"/>
    <mergeCell ref="A3:F3"/>
    <mergeCell ref="B77:E77"/>
    <mergeCell ref="B56:F56"/>
    <mergeCell ref="B11:F11"/>
    <mergeCell ref="B6:F6"/>
    <mergeCell ref="B12:F12"/>
    <mergeCell ref="B29:F29"/>
    <mergeCell ref="B49:F49"/>
    <mergeCell ref="B19:F19"/>
    <mergeCell ref="B39:F39"/>
  </mergeCells>
  <pageMargins left="0.70866141732283472" right="0.70866141732283472" top="0.74803149606299213" bottom="0.74803149606299213" header="0.31496062992125984" footer="0.31496062992125984"/>
  <pageSetup paperSize="9" scale="5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F219"/>
  <sheetViews>
    <sheetView topLeftCell="A199" zoomScale="70" zoomScaleNormal="70" workbookViewId="0">
      <selection activeCell="K201" sqref="K201"/>
    </sheetView>
  </sheetViews>
  <sheetFormatPr defaultRowHeight="15" x14ac:dyDescent="0.25"/>
  <cols>
    <col min="1" max="1" width="10.140625" customWidth="1"/>
    <col min="2" max="2" width="90.42578125" customWidth="1"/>
    <col min="3" max="3" width="9.140625" style="230"/>
    <col min="4" max="4" width="9.140625" style="424"/>
    <col min="5" max="5" width="16.7109375" customWidth="1"/>
    <col min="6" max="6" width="20" customWidth="1"/>
  </cols>
  <sheetData>
    <row r="1" spans="1:6" ht="15.75" x14ac:dyDescent="0.25">
      <c r="A1" s="721" t="s">
        <v>0</v>
      </c>
      <c r="B1" s="721"/>
      <c r="C1" s="721"/>
      <c r="D1" s="721"/>
      <c r="E1" s="721"/>
      <c r="F1" s="259"/>
    </row>
    <row r="2" spans="1:6" ht="15.75" x14ac:dyDescent="0.25">
      <c r="A2" s="260" t="s">
        <v>1</v>
      </c>
      <c r="B2" s="261" t="s">
        <v>2</v>
      </c>
      <c r="C2" s="529" t="s">
        <v>3</v>
      </c>
      <c r="D2" s="477" t="s">
        <v>4</v>
      </c>
      <c r="E2" s="262" t="s">
        <v>5</v>
      </c>
      <c r="F2" s="263" t="s">
        <v>6</v>
      </c>
    </row>
    <row r="3" spans="1:6" s="87" customFormat="1" ht="16.5" thickBot="1" x14ac:dyDescent="0.3">
      <c r="A3" s="408"/>
      <c r="B3" s="409"/>
      <c r="C3" s="410"/>
      <c r="D3" s="478"/>
      <c r="E3" s="410"/>
      <c r="F3" s="408"/>
    </row>
    <row r="4" spans="1:6" ht="16.5" thickBot="1" x14ac:dyDescent="0.3">
      <c r="A4" s="264" t="s">
        <v>1903</v>
      </c>
      <c r="B4" s="722" t="s">
        <v>518</v>
      </c>
      <c r="C4" s="723"/>
      <c r="D4" s="723"/>
      <c r="E4" s="723"/>
      <c r="F4" s="724"/>
    </row>
    <row r="5" spans="1:6" x14ac:dyDescent="0.25">
      <c r="A5" s="265"/>
      <c r="B5" s="725" t="s">
        <v>519</v>
      </c>
      <c r="C5" s="725"/>
      <c r="D5" s="725"/>
      <c r="E5" s="725"/>
      <c r="F5" s="725"/>
    </row>
    <row r="6" spans="1:6" ht="31.5" customHeight="1" x14ac:dyDescent="0.25">
      <c r="A6" s="266"/>
      <c r="B6" s="726" t="s">
        <v>520</v>
      </c>
      <c r="C6" s="727"/>
      <c r="D6" s="727"/>
      <c r="E6" s="727"/>
      <c r="F6" s="728"/>
    </row>
    <row r="7" spans="1:6" x14ac:dyDescent="0.25">
      <c r="A7" s="191" t="s">
        <v>1904</v>
      </c>
      <c r="B7" s="412" t="s">
        <v>521</v>
      </c>
      <c r="C7" s="413"/>
      <c r="D7" s="479"/>
      <c r="E7" s="414"/>
      <c r="F7" s="414"/>
    </row>
    <row r="8" spans="1:6" x14ac:dyDescent="0.25">
      <c r="A8" s="245"/>
      <c r="B8" s="269" t="s">
        <v>522</v>
      </c>
      <c r="C8" s="268"/>
      <c r="D8" s="428"/>
      <c r="E8" s="270"/>
      <c r="F8" s="271"/>
    </row>
    <row r="9" spans="1:6" ht="146.25" customHeight="1" x14ac:dyDescent="0.25">
      <c r="A9" s="272" t="s">
        <v>1953</v>
      </c>
      <c r="B9" s="273" t="s">
        <v>523</v>
      </c>
      <c r="C9" s="80" t="s">
        <v>7</v>
      </c>
      <c r="D9" s="480">
        <v>2</v>
      </c>
      <c r="E9" s="231"/>
      <c r="F9" s="229">
        <f>D9*E9</f>
        <v>0</v>
      </c>
    </row>
    <row r="10" spans="1:6" x14ac:dyDescent="0.25">
      <c r="A10" s="272"/>
      <c r="B10" s="267" t="s">
        <v>524</v>
      </c>
      <c r="C10" s="80"/>
      <c r="D10" s="480"/>
      <c r="E10" s="231"/>
      <c r="F10" s="229"/>
    </row>
    <row r="11" spans="1:6" x14ac:dyDescent="0.25">
      <c r="A11" s="272" t="s">
        <v>1954</v>
      </c>
      <c r="B11" s="36" t="s">
        <v>525</v>
      </c>
      <c r="C11" s="80" t="s">
        <v>7</v>
      </c>
      <c r="D11" s="480">
        <v>2</v>
      </c>
      <c r="E11" s="231"/>
      <c r="F11" s="229">
        <f t="shared" ref="F11:F22" si="0">D11*E11</f>
        <v>0</v>
      </c>
    </row>
    <row r="12" spans="1:6" x14ac:dyDescent="0.25">
      <c r="A12" s="272" t="s">
        <v>1955</v>
      </c>
      <c r="B12" s="36" t="s">
        <v>526</v>
      </c>
      <c r="C12" s="89"/>
      <c r="D12" s="480">
        <v>2</v>
      </c>
      <c r="E12" s="231"/>
      <c r="F12" s="229">
        <f t="shared" si="0"/>
        <v>0</v>
      </c>
    </row>
    <row r="13" spans="1:6" ht="25.5" x14ac:dyDescent="0.25">
      <c r="A13" s="272" t="s">
        <v>1956</v>
      </c>
      <c r="B13" s="36" t="s">
        <v>527</v>
      </c>
      <c r="C13" s="89" t="s">
        <v>68</v>
      </c>
      <c r="D13" s="480">
        <v>1</v>
      </c>
      <c r="E13" s="231"/>
      <c r="F13" s="229">
        <f t="shared" si="0"/>
        <v>0</v>
      </c>
    </row>
    <row r="14" spans="1:6" ht="38.25" x14ac:dyDescent="0.25">
      <c r="A14" s="272" t="s">
        <v>1957</v>
      </c>
      <c r="B14" s="36" t="s">
        <v>528</v>
      </c>
      <c r="C14" s="89" t="s">
        <v>68</v>
      </c>
      <c r="D14" s="480">
        <v>1</v>
      </c>
      <c r="E14" s="231"/>
      <c r="F14" s="229">
        <f t="shared" si="0"/>
        <v>0</v>
      </c>
    </row>
    <row r="15" spans="1:6" x14ac:dyDescent="0.25">
      <c r="A15" s="272" t="s">
        <v>1958</v>
      </c>
      <c r="B15" s="36" t="s">
        <v>529</v>
      </c>
      <c r="C15" s="80" t="s">
        <v>7</v>
      </c>
      <c r="D15" s="480">
        <v>1</v>
      </c>
      <c r="E15" s="231"/>
      <c r="F15" s="229">
        <f t="shared" si="0"/>
        <v>0</v>
      </c>
    </row>
    <row r="16" spans="1:6" x14ac:dyDescent="0.25">
      <c r="A16" s="272" t="s">
        <v>1959</v>
      </c>
      <c r="B16" s="36" t="s">
        <v>530</v>
      </c>
      <c r="C16" s="80" t="s">
        <v>7</v>
      </c>
      <c r="D16" s="480">
        <v>1</v>
      </c>
      <c r="E16" s="231"/>
      <c r="F16" s="229">
        <f t="shared" si="0"/>
        <v>0</v>
      </c>
    </row>
    <row r="17" spans="1:6" x14ac:dyDescent="0.25">
      <c r="A17" s="274"/>
      <c r="B17" s="36"/>
      <c r="C17" s="80"/>
      <c r="D17" s="480"/>
      <c r="E17" s="231"/>
      <c r="F17" s="229"/>
    </row>
    <row r="18" spans="1:6" x14ac:dyDescent="0.25">
      <c r="A18" s="272"/>
      <c r="B18" s="275" t="s">
        <v>531</v>
      </c>
      <c r="C18" s="80"/>
      <c r="D18" s="480"/>
      <c r="E18" s="231"/>
      <c r="F18" s="229"/>
    </row>
    <row r="19" spans="1:6" ht="25.5" x14ac:dyDescent="0.25">
      <c r="A19" s="272" t="s">
        <v>1960</v>
      </c>
      <c r="B19" s="36" t="s">
        <v>532</v>
      </c>
      <c r="C19" s="89" t="s">
        <v>68</v>
      </c>
      <c r="D19" s="480">
        <v>2</v>
      </c>
      <c r="E19" s="231"/>
      <c r="F19" s="229">
        <f t="shared" si="0"/>
        <v>0</v>
      </c>
    </row>
    <row r="20" spans="1:6" ht="25.5" x14ac:dyDescent="0.25">
      <c r="A20" s="272" t="s">
        <v>1961</v>
      </c>
      <c r="B20" s="36" t="s">
        <v>533</v>
      </c>
      <c r="C20" s="89" t="s">
        <v>68</v>
      </c>
      <c r="D20" s="480">
        <v>2</v>
      </c>
      <c r="E20" s="231"/>
      <c r="F20" s="229">
        <f t="shared" si="0"/>
        <v>0</v>
      </c>
    </row>
    <row r="21" spans="1:6" x14ac:dyDescent="0.25">
      <c r="A21" s="272" t="s">
        <v>1962</v>
      </c>
      <c r="B21" s="36" t="s">
        <v>534</v>
      </c>
      <c r="C21" s="89" t="s">
        <v>68</v>
      </c>
      <c r="D21" s="480">
        <v>1</v>
      </c>
      <c r="E21" s="231"/>
      <c r="F21" s="229">
        <f t="shared" si="0"/>
        <v>0</v>
      </c>
    </row>
    <row r="22" spans="1:6" x14ac:dyDescent="0.25">
      <c r="A22" s="272" t="s">
        <v>1963</v>
      </c>
      <c r="B22" s="36" t="s">
        <v>535</v>
      </c>
      <c r="C22" s="89" t="s">
        <v>68</v>
      </c>
      <c r="D22" s="480">
        <v>2</v>
      </c>
      <c r="E22" s="231"/>
      <c r="F22" s="229">
        <f t="shared" si="0"/>
        <v>0</v>
      </c>
    </row>
    <row r="23" spans="1:6" ht="15.75" thickBot="1" x14ac:dyDescent="0.3">
      <c r="A23" s="274"/>
      <c r="B23" s="276"/>
      <c r="C23" s="530"/>
      <c r="D23" s="481"/>
      <c r="E23" s="258"/>
      <c r="F23" s="229"/>
    </row>
    <row r="24" spans="1:6" ht="15.75" thickBot="1" x14ac:dyDescent="0.3">
      <c r="A24" s="277"/>
      <c r="B24" s="719" t="s">
        <v>536</v>
      </c>
      <c r="C24" s="719"/>
      <c r="D24" s="719"/>
      <c r="E24" s="720"/>
      <c r="F24" s="278">
        <f>SUM(F9:F23)</f>
        <v>0</v>
      </c>
    </row>
    <row r="25" spans="1:6" x14ac:dyDescent="0.25">
      <c r="A25" s="213"/>
      <c r="B25" s="213"/>
      <c r="C25" s="531"/>
      <c r="D25" s="482"/>
      <c r="E25" s="213"/>
      <c r="F25" s="213"/>
    </row>
    <row r="26" spans="1:6" x14ac:dyDescent="0.25">
      <c r="A26" s="191" t="s">
        <v>1906</v>
      </c>
      <c r="B26" s="412" t="s">
        <v>537</v>
      </c>
      <c r="C26" s="413"/>
      <c r="D26" s="479"/>
      <c r="E26" s="414"/>
      <c r="F26" s="414"/>
    </row>
    <row r="27" spans="1:6" x14ac:dyDescent="0.25">
      <c r="A27" s="245"/>
      <c r="B27" s="269" t="s">
        <v>522</v>
      </c>
      <c r="C27" s="268"/>
      <c r="D27" s="428"/>
      <c r="E27" s="270"/>
      <c r="F27" s="271"/>
    </row>
    <row r="28" spans="1:6" ht="114.75" x14ac:dyDescent="0.25">
      <c r="A28" s="272" t="s">
        <v>1964</v>
      </c>
      <c r="B28" s="273" t="s">
        <v>538</v>
      </c>
      <c r="C28" s="80" t="s">
        <v>7</v>
      </c>
      <c r="D28" s="480">
        <v>2</v>
      </c>
      <c r="E28" s="231"/>
      <c r="F28" s="229">
        <f>D28*E28</f>
        <v>0</v>
      </c>
    </row>
    <row r="29" spans="1:6" ht="72" x14ac:dyDescent="0.25">
      <c r="A29" s="272" t="s">
        <v>1965</v>
      </c>
      <c r="B29" s="273" t="s">
        <v>539</v>
      </c>
      <c r="C29" s="80" t="s">
        <v>7</v>
      </c>
      <c r="D29" s="480">
        <v>1</v>
      </c>
      <c r="E29" s="231"/>
      <c r="F29" s="229">
        <f t="shared" ref="F29:F44" si="1">D29*E29</f>
        <v>0</v>
      </c>
    </row>
    <row r="30" spans="1:6" x14ac:dyDescent="0.25">
      <c r="A30" s="272"/>
      <c r="B30" s="279"/>
      <c r="C30" s="80"/>
      <c r="D30" s="480"/>
      <c r="E30" s="231"/>
      <c r="F30" s="229"/>
    </row>
    <row r="31" spans="1:6" x14ac:dyDescent="0.25">
      <c r="A31" s="272"/>
      <c r="B31" s="267" t="s">
        <v>524</v>
      </c>
      <c r="C31" s="80"/>
      <c r="D31" s="480"/>
      <c r="E31" s="231"/>
      <c r="F31" s="229"/>
    </row>
    <row r="32" spans="1:6" x14ac:dyDescent="0.25">
      <c r="A32" s="272" t="s">
        <v>1966</v>
      </c>
      <c r="B32" s="36" t="s">
        <v>540</v>
      </c>
      <c r="C32" s="80" t="s">
        <v>7</v>
      </c>
      <c r="D32" s="480">
        <v>1</v>
      </c>
      <c r="E32" s="231"/>
      <c r="F32" s="229">
        <f t="shared" si="1"/>
        <v>0</v>
      </c>
    </row>
    <row r="33" spans="1:6" x14ac:dyDescent="0.25">
      <c r="A33" s="272" t="s">
        <v>1967</v>
      </c>
      <c r="B33" s="36" t="s">
        <v>541</v>
      </c>
      <c r="C33" s="80" t="s">
        <v>7</v>
      </c>
      <c r="D33" s="480">
        <v>1</v>
      </c>
      <c r="E33" s="231"/>
      <c r="F33" s="229">
        <f t="shared" si="1"/>
        <v>0</v>
      </c>
    </row>
    <row r="34" spans="1:6" x14ac:dyDescent="0.25">
      <c r="A34" s="272" t="s">
        <v>1968</v>
      </c>
      <c r="B34" s="36" t="s">
        <v>542</v>
      </c>
      <c r="C34" s="80" t="s">
        <v>7</v>
      </c>
      <c r="D34" s="480">
        <v>1</v>
      </c>
      <c r="E34" s="231"/>
      <c r="F34" s="229">
        <f t="shared" si="1"/>
        <v>0</v>
      </c>
    </row>
    <row r="35" spans="1:6" x14ac:dyDescent="0.25">
      <c r="A35" s="272" t="s">
        <v>1969</v>
      </c>
      <c r="B35" s="36" t="s">
        <v>543</v>
      </c>
      <c r="C35" s="80" t="s">
        <v>7</v>
      </c>
      <c r="D35" s="480">
        <v>1</v>
      </c>
      <c r="E35" s="231"/>
      <c r="F35" s="229">
        <f t="shared" si="1"/>
        <v>0</v>
      </c>
    </row>
    <row r="36" spans="1:6" x14ac:dyDescent="0.25">
      <c r="A36" s="272" t="s">
        <v>1970</v>
      </c>
      <c r="B36" s="36" t="s">
        <v>544</v>
      </c>
      <c r="C36" s="80" t="s">
        <v>7</v>
      </c>
      <c r="D36" s="480">
        <v>2</v>
      </c>
      <c r="E36" s="231"/>
      <c r="F36" s="229">
        <f t="shared" si="1"/>
        <v>0</v>
      </c>
    </row>
    <row r="37" spans="1:6" x14ac:dyDescent="0.25">
      <c r="A37" s="272" t="s">
        <v>1971</v>
      </c>
      <c r="B37" s="36" t="s">
        <v>545</v>
      </c>
      <c r="C37" s="80" t="s">
        <v>7</v>
      </c>
      <c r="D37" s="480">
        <v>4</v>
      </c>
      <c r="E37" s="231"/>
      <c r="F37" s="229">
        <f t="shared" si="1"/>
        <v>0</v>
      </c>
    </row>
    <row r="38" spans="1:6" x14ac:dyDescent="0.25">
      <c r="A38" s="272" t="s">
        <v>1972</v>
      </c>
      <c r="B38" s="36" t="s">
        <v>546</v>
      </c>
      <c r="C38" s="80" t="s">
        <v>7</v>
      </c>
      <c r="D38" s="480">
        <v>2</v>
      </c>
      <c r="E38" s="231"/>
      <c r="F38" s="229">
        <f t="shared" si="1"/>
        <v>0</v>
      </c>
    </row>
    <row r="39" spans="1:6" x14ac:dyDescent="0.25">
      <c r="A39" s="272"/>
      <c r="B39" s="275" t="s">
        <v>531</v>
      </c>
      <c r="C39" s="80"/>
      <c r="D39" s="480"/>
      <c r="E39" s="231"/>
      <c r="F39" s="229"/>
    </row>
    <row r="40" spans="1:6" ht="25.5" x14ac:dyDescent="0.25">
      <c r="A40" s="272" t="s">
        <v>1973</v>
      </c>
      <c r="B40" s="36" t="s">
        <v>532</v>
      </c>
      <c r="C40" s="89" t="s">
        <v>68</v>
      </c>
      <c r="D40" s="480">
        <v>1</v>
      </c>
      <c r="E40" s="231"/>
      <c r="F40" s="229">
        <f>D40*E40</f>
        <v>0</v>
      </c>
    </row>
    <row r="41" spans="1:6" ht="25.5" x14ac:dyDescent="0.25">
      <c r="A41" s="272" t="s">
        <v>1974</v>
      </c>
      <c r="B41" s="36" t="s">
        <v>533</v>
      </c>
      <c r="C41" s="89" t="s">
        <v>68</v>
      </c>
      <c r="D41" s="480">
        <v>1</v>
      </c>
      <c r="E41" s="231"/>
      <c r="F41" s="229">
        <f t="shared" si="1"/>
        <v>0</v>
      </c>
    </row>
    <row r="42" spans="1:6" x14ac:dyDescent="0.25">
      <c r="A42" s="272" t="s">
        <v>1975</v>
      </c>
      <c r="B42" s="36" t="s">
        <v>547</v>
      </c>
      <c r="C42" s="80" t="s">
        <v>7</v>
      </c>
      <c r="D42" s="480">
        <v>2</v>
      </c>
      <c r="E42" s="231"/>
      <c r="F42" s="229">
        <f t="shared" si="1"/>
        <v>0</v>
      </c>
    </row>
    <row r="43" spans="1:6" x14ac:dyDescent="0.25">
      <c r="A43" s="272" t="s">
        <v>1976</v>
      </c>
      <c r="B43" s="36" t="s">
        <v>534</v>
      </c>
      <c r="C43" s="89" t="s">
        <v>68</v>
      </c>
      <c r="D43" s="480">
        <v>1</v>
      </c>
      <c r="E43" s="231"/>
      <c r="F43" s="229">
        <f t="shared" si="1"/>
        <v>0</v>
      </c>
    </row>
    <row r="44" spans="1:6" x14ac:dyDescent="0.25">
      <c r="A44" s="272" t="s">
        <v>1977</v>
      </c>
      <c r="B44" s="36" t="s">
        <v>535</v>
      </c>
      <c r="C44" s="89" t="s">
        <v>68</v>
      </c>
      <c r="D44" s="480">
        <v>2</v>
      </c>
      <c r="E44" s="231"/>
      <c r="F44" s="229">
        <f t="shared" si="1"/>
        <v>0</v>
      </c>
    </row>
    <row r="45" spans="1:6" ht="15.75" thickBot="1" x14ac:dyDescent="0.3">
      <c r="A45" s="274"/>
      <c r="B45" s="276"/>
      <c r="C45" s="530"/>
      <c r="D45" s="481"/>
      <c r="E45" s="231"/>
      <c r="F45" s="229"/>
    </row>
    <row r="46" spans="1:6" ht="15.75" thickBot="1" x14ac:dyDescent="0.3">
      <c r="A46" s="277"/>
      <c r="B46" s="719" t="s">
        <v>548</v>
      </c>
      <c r="C46" s="719"/>
      <c r="D46" s="719"/>
      <c r="E46" s="720"/>
      <c r="F46" s="278">
        <f>SUM(F28:F45)</f>
        <v>0</v>
      </c>
    </row>
    <row r="47" spans="1:6" x14ac:dyDescent="0.25">
      <c r="A47" s="213"/>
      <c r="B47" s="213"/>
      <c r="C47" s="531"/>
      <c r="D47" s="482"/>
      <c r="E47" s="213"/>
      <c r="F47" s="213"/>
    </row>
    <row r="48" spans="1:6" x14ac:dyDescent="0.25">
      <c r="A48" s="191" t="s">
        <v>1907</v>
      </c>
      <c r="B48" s="412" t="s">
        <v>549</v>
      </c>
      <c r="C48" s="413"/>
      <c r="D48" s="479"/>
      <c r="E48" s="414"/>
      <c r="F48" s="414"/>
    </row>
    <row r="49" spans="1:6" x14ac:dyDescent="0.25">
      <c r="A49" s="245"/>
      <c r="B49" s="269" t="s">
        <v>522</v>
      </c>
      <c r="C49" s="268"/>
      <c r="D49" s="428"/>
      <c r="E49" s="270"/>
      <c r="F49" s="271"/>
    </row>
    <row r="50" spans="1:6" ht="114.75" x14ac:dyDescent="0.25">
      <c r="A50" s="272" t="s">
        <v>1978</v>
      </c>
      <c r="B50" s="273" t="s">
        <v>550</v>
      </c>
      <c r="C50" s="80" t="s">
        <v>7</v>
      </c>
      <c r="D50" s="480">
        <v>3</v>
      </c>
      <c r="E50" s="231"/>
      <c r="F50" s="229">
        <f>D50*E50</f>
        <v>0</v>
      </c>
    </row>
    <row r="51" spans="1:6" x14ac:dyDescent="0.25">
      <c r="A51" s="272"/>
      <c r="B51" s="279"/>
      <c r="C51" s="80"/>
      <c r="D51" s="480"/>
      <c r="E51" s="231"/>
      <c r="F51" s="229"/>
    </row>
    <row r="52" spans="1:6" x14ac:dyDescent="0.25">
      <c r="A52" s="272"/>
      <c r="B52" s="267" t="s">
        <v>524</v>
      </c>
      <c r="C52" s="80"/>
      <c r="D52" s="480"/>
      <c r="E52" s="231"/>
      <c r="F52" s="229"/>
    </row>
    <row r="53" spans="1:6" x14ac:dyDescent="0.25">
      <c r="A53" s="272" t="s">
        <v>1979</v>
      </c>
      <c r="B53" s="36" t="s">
        <v>551</v>
      </c>
      <c r="C53" s="80" t="s">
        <v>7</v>
      </c>
      <c r="D53" s="480">
        <v>2</v>
      </c>
      <c r="E53" s="231"/>
      <c r="F53" s="229">
        <f t="shared" ref="F53:F67" si="2">D53*E53</f>
        <v>0</v>
      </c>
    </row>
    <row r="54" spans="1:6" x14ac:dyDescent="0.25">
      <c r="A54" s="272" t="s">
        <v>1980</v>
      </c>
      <c r="B54" s="36" t="s">
        <v>552</v>
      </c>
      <c r="C54" s="80" t="s">
        <v>7</v>
      </c>
      <c r="D54" s="480">
        <v>1</v>
      </c>
      <c r="E54" s="231"/>
      <c r="F54" s="229">
        <f t="shared" si="2"/>
        <v>0</v>
      </c>
    </row>
    <row r="55" spans="1:6" x14ac:dyDescent="0.25">
      <c r="A55" s="272" t="s">
        <v>1981</v>
      </c>
      <c r="B55" s="36" t="s">
        <v>553</v>
      </c>
      <c r="C55" s="80" t="s">
        <v>7</v>
      </c>
      <c r="D55" s="480">
        <v>1</v>
      </c>
      <c r="E55" s="231"/>
      <c r="F55" s="229">
        <f t="shared" si="2"/>
        <v>0</v>
      </c>
    </row>
    <row r="56" spans="1:6" x14ac:dyDescent="0.25">
      <c r="A56" s="272" t="s">
        <v>1982</v>
      </c>
      <c r="B56" s="36" t="s">
        <v>554</v>
      </c>
      <c r="C56" s="80" t="s">
        <v>7</v>
      </c>
      <c r="D56" s="480">
        <v>1</v>
      </c>
      <c r="E56" s="231"/>
      <c r="F56" s="229">
        <f t="shared" si="2"/>
        <v>0</v>
      </c>
    </row>
    <row r="57" spans="1:6" x14ac:dyDescent="0.25">
      <c r="A57" s="272" t="s">
        <v>1983</v>
      </c>
      <c r="B57" s="36" t="s">
        <v>555</v>
      </c>
      <c r="C57" s="80" t="s">
        <v>7</v>
      </c>
      <c r="D57" s="480">
        <v>1</v>
      </c>
      <c r="E57" s="231"/>
      <c r="F57" s="229">
        <f t="shared" si="2"/>
        <v>0</v>
      </c>
    </row>
    <row r="58" spans="1:6" x14ac:dyDescent="0.25">
      <c r="A58" s="272" t="s">
        <v>1984</v>
      </c>
      <c r="B58" s="36" t="s">
        <v>543</v>
      </c>
      <c r="C58" s="80" t="s">
        <v>7</v>
      </c>
      <c r="D58" s="480">
        <v>1</v>
      </c>
      <c r="E58" s="231"/>
      <c r="F58" s="229">
        <f t="shared" si="2"/>
        <v>0</v>
      </c>
    </row>
    <row r="59" spans="1:6" x14ac:dyDescent="0.25">
      <c r="A59" s="272" t="s">
        <v>1985</v>
      </c>
      <c r="B59" s="36" t="s">
        <v>544</v>
      </c>
      <c r="C59" s="80" t="s">
        <v>7</v>
      </c>
      <c r="D59" s="480">
        <v>3</v>
      </c>
      <c r="E59" s="231"/>
      <c r="F59" s="229">
        <f t="shared" si="2"/>
        <v>0</v>
      </c>
    </row>
    <row r="60" spans="1:6" x14ac:dyDescent="0.25">
      <c r="A60" s="272" t="s">
        <v>1986</v>
      </c>
      <c r="B60" s="36" t="s">
        <v>545</v>
      </c>
      <c r="C60" s="80" t="s">
        <v>7</v>
      </c>
      <c r="D60" s="480">
        <v>6</v>
      </c>
      <c r="E60" s="231"/>
      <c r="F60" s="229">
        <f t="shared" si="2"/>
        <v>0</v>
      </c>
    </row>
    <row r="61" spans="1:6" x14ac:dyDescent="0.25">
      <c r="A61" s="272" t="s">
        <v>1987</v>
      </c>
      <c r="B61" s="36" t="s">
        <v>529</v>
      </c>
      <c r="C61" s="80" t="s">
        <v>7</v>
      </c>
      <c r="D61" s="480">
        <v>2</v>
      </c>
      <c r="E61" s="231"/>
      <c r="F61" s="229">
        <f t="shared" si="2"/>
        <v>0</v>
      </c>
    </row>
    <row r="62" spans="1:6" x14ac:dyDescent="0.25">
      <c r="A62" s="274"/>
      <c r="B62" s="36"/>
      <c r="C62" s="80"/>
      <c r="D62" s="480"/>
      <c r="E62" s="231"/>
      <c r="F62" s="229"/>
    </row>
    <row r="63" spans="1:6" x14ac:dyDescent="0.25">
      <c r="A63" s="272"/>
      <c r="B63" s="275" t="s">
        <v>531</v>
      </c>
      <c r="C63" s="80"/>
      <c r="D63" s="480"/>
      <c r="E63" s="231"/>
      <c r="F63" s="229"/>
    </row>
    <row r="64" spans="1:6" ht="25.5" x14ac:dyDescent="0.25">
      <c r="A64" s="272" t="s">
        <v>1988</v>
      </c>
      <c r="B64" s="36" t="s">
        <v>532</v>
      </c>
      <c r="C64" s="89" t="s">
        <v>68</v>
      </c>
      <c r="D64" s="480">
        <v>1</v>
      </c>
      <c r="E64" s="231"/>
      <c r="F64" s="229">
        <f t="shared" si="2"/>
        <v>0</v>
      </c>
    </row>
    <row r="65" spans="1:6" ht="25.5" x14ac:dyDescent="0.25">
      <c r="A65" s="272" t="s">
        <v>1989</v>
      </c>
      <c r="B65" s="36" t="s">
        <v>533</v>
      </c>
      <c r="C65" s="89" t="s">
        <v>68</v>
      </c>
      <c r="D65" s="480">
        <v>1</v>
      </c>
      <c r="E65" s="231"/>
      <c r="F65" s="229">
        <f t="shared" si="2"/>
        <v>0</v>
      </c>
    </row>
    <row r="66" spans="1:6" x14ac:dyDescent="0.25">
      <c r="A66" s="272" t="s">
        <v>1990</v>
      </c>
      <c r="B66" s="36" t="s">
        <v>534</v>
      </c>
      <c r="C66" s="89" t="s">
        <v>68</v>
      </c>
      <c r="D66" s="480">
        <v>1</v>
      </c>
      <c r="E66" s="231"/>
      <c r="F66" s="229">
        <f t="shared" si="2"/>
        <v>0</v>
      </c>
    </row>
    <row r="67" spans="1:6" x14ac:dyDescent="0.25">
      <c r="A67" s="272" t="s">
        <v>1991</v>
      </c>
      <c r="B67" s="36" t="s">
        <v>535</v>
      </c>
      <c r="C67" s="89" t="s">
        <v>68</v>
      </c>
      <c r="D67" s="480">
        <v>2</v>
      </c>
      <c r="E67" s="231"/>
      <c r="F67" s="229">
        <f t="shared" si="2"/>
        <v>0</v>
      </c>
    </row>
    <row r="68" spans="1:6" ht="15.75" thickBot="1" x14ac:dyDescent="0.3">
      <c r="A68" s="274"/>
      <c r="B68" s="276"/>
      <c r="C68" s="530"/>
      <c r="D68" s="481"/>
      <c r="E68" s="258"/>
      <c r="F68" s="229"/>
    </row>
    <row r="69" spans="1:6" ht="15.75" thickBot="1" x14ac:dyDescent="0.3">
      <c r="A69" s="277"/>
      <c r="B69" s="719" t="s">
        <v>556</v>
      </c>
      <c r="C69" s="719"/>
      <c r="D69" s="719"/>
      <c r="E69" s="720"/>
      <c r="F69" s="278">
        <f>SUM(F50:F68)</f>
        <v>0</v>
      </c>
    </row>
    <row r="70" spans="1:6" x14ac:dyDescent="0.25">
      <c r="A70" s="213"/>
      <c r="B70" s="213"/>
      <c r="C70" s="531"/>
      <c r="D70" s="482"/>
      <c r="E70" s="213"/>
      <c r="F70" s="213"/>
    </row>
    <row r="71" spans="1:6" x14ac:dyDescent="0.25">
      <c r="A71" s="411" t="s">
        <v>1908</v>
      </c>
      <c r="B71" s="412" t="s">
        <v>557</v>
      </c>
      <c r="C71" s="413"/>
      <c r="D71" s="479"/>
      <c r="E71" s="414"/>
      <c r="F71" s="414"/>
    </row>
    <row r="72" spans="1:6" x14ac:dyDescent="0.25">
      <c r="A72" s="245"/>
      <c r="B72" s="269" t="s">
        <v>522</v>
      </c>
      <c r="C72" s="268"/>
      <c r="D72" s="428"/>
      <c r="E72" s="270"/>
      <c r="F72" s="271"/>
    </row>
    <row r="73" spans="1:6" ht="114.75" x14ac:dyDescent="0.25">
      <c r="A73" s="272" t="s">
        <v>1992</v>
      </c>
      <c r="B73" s="273" t="s">
        <v>558</v>
      </c>
      <c r="C73" s="80" t="s">
        <v>7</v>
      </c>
      <c r="D73" s="480">
        <v>2</v>
      </c>
      <c r="E73" s="231"/>
      <c r="F73" s="229">
        <f>D73*E73</f>
        <v>0</v>
      </c>
    </row>
    <row r="74" spans="1:6" x14ac:dyDescent="0.25">
      <c r="A74" s="272"/>
      <c r="B74" s="279"/>
      <c r="C74" s="80"/>
      <c r="D74" s="480"/>
      <c r="E74" s="231"/>
      <c r="F74" s="229"/>
    </row>
    <row r="75" spans="1:6" x14ac:dyDescent="0.25">
      <c r="A75" s="272"/>
      <c r="B75" s="267" t="s">
        <v>524</v>
      </c>
      <c r="C75" s="80"/>
      <c r="D75" s="480"/>
      <c r="E75" s="231"/>
      <c r="F75" s="229"/>
    </row>
    <row r="76" spans="1:6" x14ac:dyDescent="0.25">
      <c r="A76" s="246" t="s">
        <v>1993</v>
      </c>
      <c r="B76" s="36" t="s">
        <v>540</v>
      </c>
      <c r="C76" s="80" t="s">
        <v>7</v>
      </c>
      <c r="D76" s="480">
        <v>1</v>
      </c>
      <c r="E76" s="231"/>
      <c r="F76" s="229">
        <f t="shared" ref="F76:F91" si="3">D76*E76</f>
        <v>0</v>
      </c>
    </row>
    <row r="77" spans="1:6" x14ac:dyDescent="0.25">
      <c r="A77" s="375" t="s">
        <v>1994</v>
      </c>
      <c r="B77" s="36" t="s">
        <v>541</v>
      </c>
      <c r="C77" s="80" t="s">
        <v>7</v>
      </c>
      <c r="D77" s="480">
        <v>1</v>
      </c>
      <c r="E77" s="231"/>
      <c r="F77" s="229">
        <f t="shared" si="3"/>
        <v>0</v>
      </c>
    </row>
    <row r="78" spans="1:6" x14ac:dyDescent="0.25">
      <c r="A78" s="375" t="s">
        <v>1995</v>
      </c>
      <c r="B78" s="36" t="s">
        <v>542</v>
      </c>
      <c r="C78" s="80" t="s">
        <v>7</v>
      </c>
      <c r="D78" s="480">
        <v>1</v>
      </c>
      <c r="E78" s="231"/>
      <c r="F78" s="229">
        <f t="shared" si="3"/>
        <v>0</v>
      </c>
    </row>
    <row r="79" spans="1:6" x14ac:dyDescent="0.25">
      <c r="A79" s="375" t="s">
        <v>1996</v>
      </c>
      <c r="B79" s="36" t="s">
        <v>559</v>
      </c>
      <c r="C79" s="80" t="s">
        <v>7</v>
      </c>
      <c r="D79" s="480">
        <v>1</v>
      </c>
      <c r="E79" s="231"/>
      <c r="F79" s="229">
        <f t="shared" si="3"/>
        <v>0</v>
      </c>
    </row>
    <row r="80" spans="1:6" x14ac:dyDescent="0.25">
      <c r="A80" s="375" t="s">
        <v>1997</v>
      </c>
      <c r="B80" s="36" t="s">
        <v>544</v>
      </c>
      <c r="C80" s="80" t="s">
        <v>7</v>
      </c>
      <c r="D80" s="480">
        <v>2</v>
      </c>
      <c r="E80" s="231"/>
      <c r="F80" s="229">
        <f t="shared" si="3"/>
        <v>0</v>
      </c>
    </row>
    <row r="81" spans="1:6" x14ac:dyDescent="0.25">
      <c r="A81" s="375" t="s">
        <v>1998</v>
      </c>
      <c r="B81" s="36" t="s">
        <v>545</v>
      </c>
      <c r="C81" s="80" t="s">
        <v>7</v>
      </c>
      <c r="D81" s="480">
        <v>4</v>
      </c>
      <c r="E81" s="231"/>
      <c r="F81" s="229">
        <f t="shared" si="3"/>
        <v>0</v>
      </c>
    </row>
    <row r="82" spans="1:6" x14ac:dyDescent="0.25">
      <c r="A82" s="375" t="s">
        <v>1999</v>
      </c>
      <c r="B82" s="36" t="s">
        <v>560</v>
      </c>
      <c r="C82" s="80" t="s">
        <v>7</v>
      </c>
      <c r="D82" s="480">
        <v>2</v>
      </c>
      <c r="E82" s="231"/>
      <c r="F82" s="229">
        <f t="shared" si="3"/>
        <v>0</v>
      </c>
    </row>
    <row r="83" spans="1:6" x14ac:dyDescent="0.25">
      <c r="A83" s="375" t="s">
        <v>2000</v>
      </c>
      <c r="B83" s="36" t="s">
        <v>561</v>
      </c>
      <c r="C83" s="80"/>
      <c r="D83" s="480"/>
      <c r="E83" s="231"/>
      <c r="F83" s="229">
        <f t="shared" si="3"/>
        <v>0</v>
      </c>
    </row>
    <row r="84" spans="1:6" x14ac:dyDescent="0.25">
      <c r="A84" s="375" t="s">
        <v>2001</v>
      </c>
      <c r="B84" s="36" t="s">
        <v>546</v>
      </c>
      <c r="C84" s="80" t="s">
        <v>7</v>
      </c>
      <c r="D84" s="480">
        <v>2</v>
      </c>
      <c r="E84" s="231"/>
      <c r="F84" s="229">
        <f t="shared" si="3"/>
        <v>0</v>
      </c>
    </row>
    <row r="85" spans="1:6" x14ac:dyDescent="0.25">
      <c r="A85" s="274"/>
      <c r="B85" s="36"/>
      <c r="C85" s="80"/>
      <c r="D85" s="480"/>
      <c r="E85" s="231"/>
      <c r="F85" s="229"/>
    </row>
    <row r="86" spans="1:6" x14ac:dyDescent="0.25">
      <c r="A86" s="272"/>
      <c r="B86" s="275" t="s">
        <v>531</v>
      </c>
      <c r="C86" s="80"/>
      <c r="D86" s="480"/>
      <c r="E86" s="231"/>
      <c r="F86" s="229"/>
    </row>
    <row r="87" spans="1:6" ht="25.5" x14ac:dyDescent="0.25">
      <c r="A87" s="272" t="s">
        <v>2002</v>
      </c>
      <c r="B87" s="36" t="s">
        <v>532</v>
      </c>
      <c r="C87" s="89" t="s">
        <v>68</v>
      </c>
      <c r="D87" s="480">
        <v>1</v>
      </c>
      <c r="E87" s="231"/>
      <c r="F87" s="229">
        <f t="shared" si="3"/>
        <v>0</v>
      </c>
    </row>
    <row r="88" spans="1:6" ht="25.5" x14ac:dyDescent="0.25">
      <c r="A88" s="272" t="s">
        <v>2003</v>
      </c>
      <c r="B88" s="36" t="s">
        <v>533</v>
      </c>
      <c r="C88" s="89" t="s">
        <v>68</v>
      </c>
      <c r="D88" s="480">
        <v>1</v>
      </c>
      <c r="E88" s="231"/>
      <c r="F88" s="229">
        <f t="shared" si="3"/>
        <v>0</v>
      </c>
    </row>
    <row r="89" spans="1:6" x14ac:dyDescent="0.25">
      <c r="A89" s="272" t="s">
        <v>2004</v>
      </c>
      <c r="B89" s="36" t="s">
        <v>547</v>
      </c>
      <c r="C89" s="80" t="s">
        <v>7</v>
      </c>
      <c r="D89" s="480">
        <v>2</v>
      </c>
      <c r="E89" s="231"/>
      <c r="F89" s="229">
        <f t="shared" si="3"/>
        <v>0</v>
      </c>
    </row>
    <row r="90" spans="1:6" x14ac:dyDescent="0.25">
      <c r="A90" s="272" t="s">
        <v>2005</v>
      </c>
      <c r="B90" s="36" t="s">
        <v>534</v>
      </c>
      <c r="C90" s="89" t="s">
        <v>68</v>
      </c>
      <c r="D90" s="480">
        <v>1</v>
      </c>
      <c r="E90" s="231"/>
      <c r="F90" s="229">
        <f t="shared" si="3"/>
        <v>0</v>
      </c>
    </row>
    <row r="91" spans="1:6" x14ac:dyDescent="0.25">
      <c r="A91" s="272" t="s">
        <v>2006</v>
      </c>
      <c r="B91" s="36" t="s">
        <v>535</v>
      </c>
      <c r="C91" s="89" t="s">
        <v>68</v>
      </c>
      <c r="D91" s="480">
        <v>2</v>
      </c>
      <c r="E91" s="231"/>
      <c r="F91" s="229">
        <f t="shared" si="3"/>
        <v>0</v>
      </c>
    </row>
    <row r="92" spans="1:6" ht="15.75" thickBot="1" x14ac:dyDescent="0.3">
      <c r="A92" s="274"/>
      <c r="B92" s="276"/>
      <c r="C92" s="530"/>
      <c r="D92" s="481"/>
      <c r="E92" s="258"/>
      <c r="F92" s="229"/>
    </row>
    <row r="93" spans="1:6" ht="15.75" thickBot="1" x14ac:dyDescent="0.3">
      <c r="A93" s="277"/>
      <c r="B93" s="719" t="s">
        <v>562</v>
      </c>
      <c r="C93" s="719"/>
      <c r="D93" s="719"/>
      <c r="E93" s="720"/>
      <c r="F93" s="278">
        <f>SUM(F73:F92)</f>
        <v>0</v>
      </c>
    </row>
    <row r="94" spans="1:6" x14ac:dyDescent="0.25">
      <c r="A94" s="213"/>
      <c r="B94" s="213"/>
      <c r="C94" s="531"/>
      <c r="D94" s="482"/>
      <c r="E94" s="213"/>
      <c r="F94" s="213"/>
    </row>
    <row r="95" spans="1:6" x14ac:dyDescent="0.25">
      <c r="A95" s="411" t="s">
        <v>1909</v>
      </c>
      <c r="B95" s="412" t="s">
        <v>563</v>
      </c>
      <c r="C95" s="413"/>
      <c r="D95" s="479"/>
      <c r="E95" s="414"/>
      <c r="F95" s="414"/>
    </row>
    <row r="96" spans="1:6" x14ac:dyDescent="0.25">
      <c r="A96" s="245"/>
      <c r="B96" s="269" t="s">
        <v>522</v>
      </c>
      <c r="C96" s="268"/>
      <c r="D96" s="428"/>
      <c r="E96" s="270"/>
      <c r="F96" s="271"/>
    </row>
    <row r="97" spans="1:6" ht="114.75" x14ac:dyDescent="0.25">
      <c r="A97" s="272" t="s">
        <v>2007</v>
      </c>
      <c r="B97" s="273" t="s">
        <v>564</v>
      </c>
      <c r="C97" s="80" t="s">
        <v>7</v>
      </c>
      <c r="D97" s="480">
        <v>2</v>
      </c>
      <c r="E97" s="231"/>
      <c r="F97" s="229">
        <f>D97*E97</f>
        <v>0</v>
      </c>
    </row>
    <row r="98" spans="1:6" x14ac:dyDescent="0.25">
      <c r="A98" s="272"/>
      <c r="B98" s="279"/>
      <c r="C98" s="80"/>
      <c r="D98" s="480"/>
      <c r="E98" s="231"/>
      <c r="F98" s="229"/>
    </row>
    <row r="99" spans="1:6" x14ac:dyDescent="0.25">
      <c r="A99" s="272"/>
      <c r="B99" s="267" t="s">
        <v>524</v>
      </c>
      <c r="C99" s="80"/>
      <c r="D99" s="480"/>
      <c r="E99" s="231"/>
      <c r="F99" s="229"/>
    </row>
    <row r="100" spans="1:6" x14ac:dyDescent="0.25">
      <c r="A100" s="246" t="s">
        <v>2008</v>
      </c>
      <c r="B100" s="36" t="s">
        <v>565</v>
      </c>
      <c r="C100" s="80" t="s">
        <v>7</v>
      </c>
      <c r="D100" s="480">
        <v>1</v>
      </c>
      <c r="E100" s="231"/>
      <c r="F100" s="229">
        <f t="shared" ref="F100:F112" si="4">D100*E100</f>
        <v>0</v>
      </c>
    </row>
    <row r="101" spans="1:6" x14ac:dyDescent="0.25">
      <c r="A101" s="375" t="s">
        <v>2009</v>
      </c>
      <c r="B101" s="36" t="s">
        <v>566</v>
      </c>
      <c r="C101" s="80" t="s">
        <v>7</v>
      </c>
      <c r="D101" s="480">
        <v>1</v>
      </c>
      <c r="E101" s="231"/>
      <c r="F101" s="229">
        <f t="shared" si="4"/>
        <v>0</v>
      </c>
    </row>
    <row r="102" spans="1:6" x14ac:dyDescent="0.25">
      <c r="A102" s="375" t="s">
        <v>2010</v>
      </c>
      <c r="B102" s="36" t="s">
        <v>567</v>
      </c>
      <c r="C102" s="80" t="s">
        <v>7</v>
      </c>
      <c r="D102" s="480">
        <v>1</v>
      </c>
      <c r="E102" s="231"/>
      <c r="F102" s="229">
        <f t="shared" si="4"/>
        <v>0</v>
      </c>
    </row>
    <row r="103" spans="1:6" x14ac:dyDescent="0.25">
      <c r="A103" s="375" t="s">
        <v>2011</v>
      </c>
      <c r="B103" s="36" t="s">
        <v>568</v>
      </c>
      <c r="C103" s="80" t="s">
        <v>7</v>
      </c>
      <c r="D103" s="480">
        <v>1</v>
      </c>
      <c r="E103" s="231"/>
      <c r="F103" s="229">
        <f t="shared" si="4"/>
        <v>0</v>
      </c>
    </row>
    <row r="104" spans="1:6" x14ac:dyDescent="0.25">
      <c r="A104" s="375" t="s">
        <v>2012</v>
      </c>
      <c r="B104" s="36" t="s">
        <v>544</v>
      </c>
      <c r="C104" s="80" t="s">
        <v>7</v>
      </c>
      <c r="D104" s="480">
        <v>2</v>
      </c>
      <c r="E104" s="231"/>
      <c r="F104" s="229">
        <f t="shared" si="4"/>
        <v>0</v>
      </c>
    </row>
    <row r="105" spans="1:6" x14ac:dyDescent="0.25">
      <c r="A105" s="375" t="s">
        <v>2013</v>
      </c>
      <c r="B105" s="36" t="s">
        <v>545</v>
      </c>
      <c r="C105" s="80" t="s">
        <v>7</v>
      </c>
      <c r="D105" s="480">
        <v>4</v>
      </c>
      <c r="E105" s="231"/>
      <c r="F105" s="229">
        <f t="shared" si="4"/>
        <v>0</v>
      </c>
    </row>
    <row r="106" spans="1:6" x14ac:dyDescent="0.25">
      <c r="A106" s="375" t="s">
        <v>2014</v>
      </c>
      <c r="B106" s="36" t="s">
        <v>546</v>
      </c>
      <c r="C106" s="80" t="s">
        <v>7</v>
      </c>
      <c r="D106" s="480">
        <v>2</v>
      </c>
      <c r="E106" s="231"/>
      <c r="F106" s="229">
        <f t="shared" si="4"/>
        <v>0</v>
      </c>
    </row>
    <row r="107" spans="1:6" x14ac:dyDescent="0.25">
      <c r="A107" s="272"/>
      <c r="B107" s="275" t="s">
        <v>531</v>
      </c>
      <c r="C107" s="80"/>
      <c r="D107" s="480"/>
      <c r="E107" s="231"/>
      <c r="F107" s="229"/>
    </row>
    <row r="108" spans="1:6" ht="25.5" x14ac:dyDescent="0.25">
      <c r="A108" s="272" t="s">
        <v>2015</v>
      </c>
      <c r="B108" s="36" t="s">
        <v>532</v>
      </c>
      <c r="C108" s="89" t="s">
        <v>68</v>
      </c>
      <c r="D108" s="480">
        <v>1</v>
      </c>
      <c r="E108" s="231"/>
      <c r="F108" s="229">
        <f t="shared" si="4"/>
        <v>0</v>
      </c>
    </row>
    <row r="109" spans="1:6" ht="25.5" x14ac:dyDescent="0.25">
      <c r="A109" s="272" t="s">
        <v>2016</v>
      </c>
      <c r="B109" s="36" t="s">
        <v>533</v>
      </c>
      <c r="C109" s="89" t="s">
        <v>68</v>
      </c>
      <c r="D109" s="480">
        <v>1</v>
      </c>
      <c r="E109" s="231"/>
      <c r="F109" s="229">
        <f t="shared" si="4"/>
        <v>0</v>
      </c>
    </row>
    <row r="110" spans="1:6" x14ac:dyDescent="0.25">
      <c r="A110" s="272" t="s">
        <v>2017</v>
      </c>
      <c r="B110" s="36" t="s">
        <v>547</v>
      </c>
      <c r="C110" s="80" t="s">
        <v>7</v>
      </c>
      <c r="D110" s="480">
        <v>2</v>
      </c>
      <c r="E110" s="231"/>
      <c r="F110" s="229">
        <f t="shared" si="4"/>
        <v>0</v>
      </c>
    </row>
    <row r="111" spans="1:6" x14ac:dyDescent="0.25">
      <c r="A111" s="272" t="s">
        <v>2018</v>
      </c>
      <c r="B111" s="36" t="s">
        <v>534</v>
      </c>
      <c r="C111" s="89" t="s">
        <v>68</v>
      </c>
      <c r="D111" s="480">
        <v>1</v>
      </c>
      <c r="E111" s="231"/>
      <c r="F111" s="229">
        <f t="shared" si="4"/>
        <v>0</v>
      </c>
    </row>
    <row r="112" spans="1:6" x14ac:dyDescent="0.25">
      <c r="A112" s="272" t="s">
        <v>2019</v>
      </c>
      <c r="B112" s="36" t="s">
        <v>535</v>
      </c>
      <c r="C112" s="89" t="s">
        <v>68</v>
      </c>
      <c r="D112" s="480">
        <v>2</v>
      </c>
      <c r="E112" s="231"/>
      <c r="F112" s="229">
        <f t="shared" si="4"/>
        <v>0</v>
      </c>
    </row>
    <row r="113" spans="1:6" ht="15.75" thickBot="1" x14ac:dyDescent="0.3">
      <c r="A113" s="274"/>
      <c r="B113" s="276"/>
      <c r="C113" s="530"/>
      <c r="D113" s="481"/>
      <c r="E113" s="258"/>
      <c r="F113" s="229"/>
    </row>
    <row r="114" spans="1:6" ht="15.75" thickBot="1" x14ac:dyDescent="0.3">
      <c r="A114" s="277"/>
      <c r="B114" s="719" t="s">
        <v>569</v>
      </c>
      <c r="C114" s="719"/>
      <c r="D114" s="719"/>
      <c r="E114" s="720"/>
      <c r="F114" s="278">
        <f>SUM(F97:F113)</f>
        <v>0</v>
      </c>
    </row>
    <row r="115" spans="1:6" x14ac:dyDescent="0.25">
      <c r="A115" s="213"/>
      <c r="B115" s="213"/>
      <c r="C115" s="531"/>
      <c r="D115" s="482"/>
      <c r="E115" s="213"/>
      <c r="F115" s="213"/>
    </row>
    <row r="116" spans="1:6" x14ac:dyDescent="0.25">
      <c r="A116" s="411" t="s">
        <v>1910</v>
      </c>
      <c r="B116" s="412" t="s">
        <v>570</v>
      </c>
      <c r="C116" s="413"/>
      <c r="D116" s="479"/>
      <c r="E116" s="414"/>
      <c r="F116" s="414"/>
    </row>
    <row r="117" spans="1:6" x14ac:dyDescent="0.25">
      <c r="A117" s="245"/>
      <c r="B117" s="269" t="s">
        <v>522</v>
      </c>
      <c r="C117" s="268"/>
      <c r="D117" s="428"/>
      <c r="E117" s="270"/>
      <c r="F117" s="271"/>
    </row>
    <row r="118" spans="1:6" ht="100.5" x14ac:dyDescent="0.25">
      <c r="A118" s="272" t="s">
        <v>2020</v>
      </c>
      <c r="B118" s="273" t="s">
        <v>571</v>
      </c>
      <c r="C118" s="80" t="s">
        <v>7</v>
      </c>
      <c r="D118" s="480">
        <v>1</v>
      </c>
      <c r="E118" s="231"/>
      <c r="F118" s="229">
        <f>D118*E118</f>
        <v>0</v>
      </c>
    </row>
    <row r="119" spans="1:6" x14ac:dyDescent="0.25">
      <c r="A119" s="272"/>
      <c r="B119" s="279"/>
      <c r="C119" s="80"/>
      <c r="D119" s="480"/>
      <c r="E119" s="231"/>
      <c r="F119" s="229"/>
    </row>
    <row r="120" spans="1:6" x14ac:dyDescent="0.25">
      <c r="A120" s="272"/>
      <c r="B120" s="267" t="s">
        <v>524</v>
      </c>
      <c r="C120" s="80"/>
      <c r="D120" s="480"/>
      <c r="E120" s="231"/>
      <c r="F120" s="229"/>
    </row>
    <row r="121" spans="1:6" x14ac:dyDescent="0.25">
      <c r="A121" s="246" t="s">
        <v>2021</v>
      </c>
      <c r="B121" s="36" t="s">
        <v>572</v>
      </c>
      <c r="C121" s="80" t="s">
        <v>7</v>
      </c>
      <c r="D121" s="480">
        <v>1</v>
      </c>
      <c r="E121" s="231"/>
      <c r="F121" s="229">
        <f t="shared" ref="F121:F131" si="5">D121*E121</f>
        <v>0</v>
      </c>
    </row>
    <row r="122" spans="1:6" x14ac:dyDescent="0.25">
      <c r="A122" s="375" t="s">
        <v>2022</v>
      </c>
      <c r="B122" s="36" t="s">
        <v>573</v>
      </c>
      <c r="C122" s="80" t="s">
        <v>7</v>
      </c>
      <c r="D122" s="480">
        <v>1</v>
      </c>
      <c r="E122" s="231"/>
      <c r="F122" s="229">
        <f t="shared" si="5"/>
        <v>0</v>
      </c>
    </row>
    <row r="123" spans="1:6" x14ac:dyDescent="0.25">
      <c r="A123" s="375" t="s">
        <v>2023</v>
      </c>
      <c r="B123" s="36" t="s">
        <v>574</v>
      </c>
      <c r="C123" s="80" t="s">
        <v>7</v>
      </c>
      <c r="D123" s="480">
        <v>1</v>
      </c>
      <c r="E123" s="231"/>
      <c r="F123" s="229">
        <f t="shared" si="5"/>
        <v>0</v>
      </c>
    </row>
    <row r="124" spans="1:6" x14ac:dyDescent="0.25">
      <c r="A124" s="375" t="s">
        <v>2024</v>
      </c>
      <c r="B124" s="36" t="s">
        <v>575</v>
      </c>
      <c r="C124" s="80" t="s">
        <v>7</v>
      </c>
      <c r="D124" s="480">
        <v>1</v>
      </c>
      <c r="E124" s="231"/>
      <c r="F124" s="229">
        <f t="shared" si="5"/>
        <v>0</v>
      </c>
    </row>
    <row r="125" spans="1:6" x14ac:dyDescent="0.25">
      <c r="A125" s="375" t="s">
        <v>2025</v>
      </c>
      <c r="B125" s="36" t="s">
        <v>576</v>
      </c>
      <c r="C125" s="80" t="s">
        <v>7</v>
      </c>
      <c r="D125" s="480">
        <v>1</v>
      </c>
      <c r="E125" s="231"/>
      <c r="F125" s="229">
        <f t="shared" si="5"/>
        <v>0</v>
      </c>
    </row>
    <row r="126" spans="1:6" x14ac:dyDescent="0.25">
      <c r="A126" s="274"/>
      <c r="B126" s="36"/>
      <c r="C126" s="80"/>
      <c r="D126" s="480"/>
      <c r="E126" s="231"/>
      <c r="F126" s="229"/>
    </row>
    <row r="127" spans="1:6" x14ac:dyDescent="0.25">
      <c r="A127" s="272"/>
      <c r="B127" s="275" t="s">
        <v>531</v>
      </c>
      <c r="C127" s="80"/>
      <c r="D127" s="480"/>
      <c r="E127" s="231"/>
      <c r="F127" s="229"/>
    </row>
    <row r="128" spans="1:6" ht="25.5" x14ac:dyDescent="0.25">
      <c r="A128" s="272" t="s">
        <v>2026</v>
      </c>
      <c r="B128" s="36" t="s">
        <v>532</v>
      </c>
      <c r="C128" s="89" t="s">
        <v>68</v>
      </c>
      <c r="D128" s="480">
        <v>1</v>
      </c>
      <c r="E128" s="231"/>
      <c r="F128" s="229">
        <f t="shared" si="5"/>
        <v>0</v>
      </c>
    </row>
    <row r="129" spans="1:6" ht="25.5" x14ac:dyDescent="0.25">
      <c r="A129" s="272" t="s">
        <v>2027</v>
      </c>
      <c r="B129" s="36" t="s">
        <v>533</v>
      </c>
      <c r="C129" s="89" t="s">
        <v>68</v>
      </c>
      <c r="D129" s="480">
        <v>1</v>
      </c>
      <c r="E129" s="231"/>
      <c r="F129" s="229">
        <f t="shared" si="5"/>
        <v>0</v>
      </c>
    </row>
    <row r="130" spans="1:6" x14ac:dyDescent="0.25">
      <c r="A130" s="272" t="s">
        <v>2028</v>
      </c>
      <c r="B130" s="36" t="s">
        <v>534</v>
      </c>
      <c r="C130" s="89" t="s">
        <v>68</v>
      </c>
      <c r="D130" s="480">
        <v>1</v>
      </c>
      <c r="E130" s="231"/>
      <c r="F130" s="229">
        <f t="shared" si="5"/>
        <v>0</v>
      </c>
    </row>
    <row r="131" spans="1:6" x14ac:dyDescent="0.25">
      <c r="A131" s="272" t="s">
        <v>2029</v>
      </c>
      <c r="B131" s="36" t="s">
        <v>535</v>
      </c>
      <c r="C131" s="89" t="s">
        <v>68</v>
      </c>
      <c r="D131" s="480">
        <v>2</v>
      </c>
      <c r="E131" s="231"/>
      <c r="F131" s="229">
        <f t="shared" si="5"/>
        <v>0</v>
      </c>
    </row>
    <row r="132" spans="1:6" ht="15.75" thickBot="1" x14ac:dyDescent="0.3">
      <c r="A132" s="274"/>
      <c r="B132" s="276"/>
      <c r="C132" s="530"/>
      <c r="D132" s="481"/>
      <c r="E132" s="258"/>
      <c r="F132" s="229"/>
    </row>
    <row r="133" spans="1:6" ht="15.75" thickBot="1" x14ac:dyDescent="0.3">
      <c r="A133" s="277"/>
      <c r="B133" s="719" t="s">
        <v>577</v>
      </c>
      <c r="C133" s="719"/>
      <c r="D133" s="719"/>
      <c r="E133" s="720"/>
      <c r="F133" s="278">
        <f>SUM(F118:F132)</f>
        <v>0</v>
      </c>
    </row>
    <row r="134" spans="1:6" x14ac:dyDescent="0.25">
      <c r="A134" s="213"/>
      <c r="B134" s="213"/>
      <c r="C134" s="531"/>
      <c r="D134" s="482"/>
      <c r="E134" s="213"/>
      <c r="F134" s="213"/>
    </row>
    <row r="135" spans="1:6" x14ac:dyDescent="0.25">
      <c r="A135" s="191" t="s">
        <v>1911</v>
      </c>
      <c r="B135" s="412" t="s">
        <v>578</v>
      </c>
      <c r="C135" s="413"/>
      <c r="D135" s="479"/>
      <c r="E135" s="414"/>
      <c r="F135" s="414"/>
    </row>
    <row r="136" spans="1:6" x14ac:dyDescent="0.25">
      <c r="A136" s="245"/>
      <c r="B136" s="269" t="s">
        <v>522</v>
      </c>
      <c r="C136" s="268"/>
      <c r="D136" s="428"/>
      <c r="E136" s="270"/>
      <c r="F136" s="271"/>
    </row>
    <row r="137" spans="1:6" ht="114.75" x14ac:dyDescent="0.25">
      <c r="A137" s="272" t="s">
        <v>2030</v>
      </c>
      <c r="B137" s="273" t="s">
        <v>579</v>
      </c>
      <c r="C137" s="80" t="s">
        <v>7</v>
      </c>
      <c r="D137" s="480">
        <v>2</v>
      </c>
      <c r="E137" s="231"/>
      <c r="F137" s="229">
        <f>D137*E137</f>
        <v>0</v>
      </c>
    </row>
    <row r="138" spans="1:6" x14ac:dyDescent="0.25">
      <c r="A138" s="272"/>
      <c r="B138" s="279"/>
      <c r="C138" s="80"/>
      <c r="D138" s="480"/>
      <c r="E138" s="231"/>
      <c r="F138" s="229"/>
    </row>
    <row r="139" spans="1:6" x14ac:dyDescent="0.25">
      <c r="A139" s="272"/>
      <c r="B139" s="267" t="s">
        <v>524</v>
      </c>
      <c r="C139" s="80"/>
      <c r="D139" s="480"/>
      <c r="E139" s="231"/>
      <c r="F139" s="229"/>
    </row>
    <row r="140" spans="1:6" x14ac:dyDescent="0.25">
      <c r="A140" s="246" t="s">
        <v>2031</v>
      </c>
      <c r="B140" s="36" t="s">
        <v>540</v>
      </c>
      <c r="C140" s="80" t="s">
        <v>7</v>
      </c>
      <c r="D140" s="480">
        <v>1</v>
      </c>
      <c r="E140" s="231"/>
      <c r="F140" s="229">
        <f t="shared" ref="F140:F152" si="6">D140*E140</f>
        <v>0</v>
      </c>
    </row>
    <row r="141" spans="1:6" x14ac:dyDescent="0.25">
      <c r="A141" s="375" t="s">
        <v>2032</v>
      </c>
      <c r="B141" s="36" t="s">
        <v>541</v>
      </c>
      <c r="C141" s="80" t="s">
        <v>7</v>
      </c>
      <c r="D141" s="480">
        <v>1</v>
      </c>
      <c r="E141" s="231"/>
      <c r="F141" s="229">
        <f t="shared" si="6"/>
        <v>0</v>
      </c>
    </row>
    <row r="142" spans="1:6" x14ac:dyDescent="0.25">
      <c r="A142" s="375" t="s">
        <v>2033</v>
      </c>
      <c r="B142" s="36" t="s">
        <v>542</v>
      </c>
      <c r="C142" s="80" t="s">
        <v>7</v>
      </c>
      <c r="D142" s="480">
        <v>1</v>
      </c>
      <c r="E142" s="231"/>
      <c r="F142" s="229">
        <f t="shared" si="6"/>
        <v>0</v>
      </c>
    </row>
    <row r="143" spans="1:6" x14ac:dyDescent="0.25">
      <c r="A143" s="375" t="s">
        <v>2034</v>
      </c>
      <c r="B143" s="36" t="s">
        <v>559</v>
      </c>
      <c r="C143" s="80" t="s">
        <v>7</v>
      </c>
      <c r="D143" s="480">
        <v>1</v>
      </c>
      <c r="E143" s="231"/>
      <c r="F143" s="229">
        <f t="shared" si="6"/>
        <v>0</v>
      </c>
    </row>
    <row r="144" spans="1:6" x14ac:dyDescent="0.25">
      <c r="A144" s="375" t="s">
        <v>2035</v>
      </c>
      <c r="B144" s="36" t="s">
        <v>544</v>
      </c>
      <c r="C144" s="80" t="s">
        <v>7</v>
      </c>
      <c r="D144" s="480">
        <v>2</v>
      </c>
      <c r="E144" s="231"/>
      <c r="F144" s="229">
        <f t="shared" si="6"/>
        <v>0</v>
      </c>
    </row>
    <row r="145" spans="1:6" x14ac:dyDescent="0.25">
      <c r="A145" s="375" t="s">
        <v>2036</v>
      </c>
      <c r="B145" s="36" t="s">
        <v>545</v>
      </c>
      <c r="C145" s="80" t="s">
        <v>7</v>
      </c>
      <c r="D145" s="480">
        <v>4</v>
      </c>
      <c r="E145" s="231"/>
      <c r="F145" s="229">
        <f t="shared" si="6"/>
        <v>0</v>
      </c>
    </row>
    <row r="146" spans="1:6" x14ac:dyDescent="0.25">
      <c r="A146" s="375" t="s">
        <v>2037</v>
      </c>
      <c r="B146" s="36" t="s">
        <v>546</v>
      </c>
      <c r="C146" s="80" t="s">
        <v>7</v>
      </c>
      <c r="D146" s="480">
        <v>2</v>
      </c>
      <c r="E146" s="231"/>
      <c r="F146" s="229">
        <f t="shared" si="6"/>
        <v>0</v>
      </c>
    </row>
    <row r="147" spans="1:6" x14ac:dyDescent="0.25">
      <c r="A147" s="272"/>
      <c r="B147" s="275" t="s">
        <v>531</v>
      </c>
      <c r="C147" s="80"/>
      <c r="D147" s="480"/>
      <c r="E147" s="231"/>
      <c r="F147" s="229"/>
    </row>
    <row r="148" spans="1:6" ht="25.5" x14ac:dyDescent="0.25">
      <c r="A148" s="272" t="s">
        <v>2032</v>
      </c>
      <c r="B148" s="36" t="s">
        <v>532</v>
      </c>
      <c r="C148" s="89" t="s">
        <v>68</v>
      </c>
      <c r="D148" s="480">
        <v>1</v>
      </c>
      <c r="E148" s="231"/>
      <c r="F148" s="229">
        <f t="shared" si="6"/>
        <v>0</v>
      </c>
    </row>
    <row r="149" spans="1:6" ht="25.5" x14ac:dyDescent="0.25">
      <c r="A149" s="272" t="s">
        <v>2033</v>
      </c>
      <c r="B149" s="36" t="s">
        <v>533</v>
      </c>
      <c r="C149" s="89" t="s">
        <v>68</v>
      </c>
      <c r="D149" s="480">
        <v>1</v>
      </c>
      <c r="E149" s="231"/>
      <c r="F149" s="229">
        <f t="shared" si="6"/>
        <v>0</v>
      </c>
    </row>
    <row r="150" spans="1:6" x14ac:dyDescent="0.25">
      <c r="A150" s="272" t="s">
        <v>2034</v>
      </c>
      <c r="B150" s="36" t="s">
        <v>547</v>
      </c>
      <c r="C150" s="80" t="s">
        <v>7</v>
      </c>
      <c r="D150" s="480">
        <v>2</v>
      </c>
      <c r="E150" s="231"/>
      <c r="F150" s="229">
        <f t="shared" si="6"/>
        <v>0</v>
      </c>
    </row>
    <row r="151" spans="1:6" x14ac:dyDescent="0.25">
      <c r="A151" s="272" t="s">
        <v>2035</v>
      </c>
      <c r="B151" s="36" t="s">
        <v>534</v>
      </c>
      <c r="C151" s="89" t="s">
        <v>68</v>
      </c>
      <c r="D151" s="480">
        <v>1</v>
      </c>
      <c r="E151" s="231"/>
      <c r="F151" s="229">
        <f t="shared" si="6"/>
        <v>0</v>
      </c>
    </row>
    <row r="152" spans="1:6" x14ac:dyDescent="0.25">
      <c r="A152" s="272" t="s">
        <v>2036</v>
      </c>
      <c r="B152" s="36" t="s">
        <v>535</v>
      </c>
      <c r="C152" s="89" t="s">
        <v>68</v>
      </c>
      <c r="D152" s="480">
        <v>2</v>
      </c>
      <c r="E152" s="231"/>
      <c r="F152" s="229">
        <f t="shared" si="6"/>
        <v>0</v>
      </c>
    </row>
    <row r="153" spans="1:6" ht="15.75" thickBot="1" x14ac:dyDescent="0.3">
      <c r="A153" s="274"/>
      <c r="B153" s="276"/>
      <c r="C153" s="530"/>
      <c r="D153" s="481"/>
      <c r="E153" s="258"/>
      <c r="F153" s="229"/>
    </row>
    <row r="154" spans="1:6" ht="15.75" thickBot="1" x14ac:dyDescent="0.3">
      <c r="A154" s="277"/>
      <c r="B154" s="719" t="s">
        <v>580</v>
      </c>
      <c r="C154" s="719"/>
      <c r="D154" s="719"/>
      <c r="E154" s="720"/>
      <c r="F154" s="278">
        <f>SUM(F137:F153)</f>
        <v>0</v>
      </c>
    </row>
    <row r="155" spans="1:6" x14ac:dyDescent="0.25">
      <c r="A155" s="280"/>
      <c r="B155" s="281"/>
      <c r="C155" s="281"/>
      <c r="D155" s="483"/>
      <c r="E155" s="282"/>
      <c r="F155" s="283"/>
    </row>
    <row r="156" spans="1:6" x14ac:dyDescent="0.25">
      <c r="A156" s="191" t="s">
        <v>1912</v>
      </c>
      <c r="B156" s="412" t="s">
        <v>581</v>
      </c>
      <c r="C156" s="413"/>
      <c r="D156" s="479"/>
      <c r="E156" s="414"/>
      <c r="F156" s="414"/>
    </row>
    <row r="157" spans="1:6" x14ac:dyDescent="0.25">
      <c r="A157" s="245"/>
      <c r="B157" s="269" t="s">
        <v>522</v>
      </c>
      <c r="C157" s="268"/>
      <c r="D157" s="428"/>
      <c r="E157" s="270"/>
      <c r="F157" s="271"/>
    </row>
    <row r="158" spans="1:6" ht="100.5" x14ac:dyDescent="0.25">
      <c r="A158" s="272" t="s">
        <v>2038</v>
      </c>
      <c r="B158" s="273" t="s">
        <v>582</v>
      </c>
      <c r="C158" s="80" t="s">
        <v>7</v>
      </c>
      <c r="D158" s="480">
        <v>1</v>
      </c>
      <c r="E158" s="231"/>
      <c r="F158" s="229">
        <f>D158*E158</f>
        <v>0</v>
      </c>
    </row>
    <row r="159" spans="1:6" x14ac:dyDescent="0.25">
      <c r="A159" s="272"/>
      <c r="B159" s="279"/>
      <c r="C159" s="80"/>
      <c r="D159" s="480"/>
      <c r="E159" s="231"/>
      <c r="F159" s="229"/>
    </row>
    <row r="160" spans="1:6" x14ac:dyDescent="0.25">
      <c r="A160" s="272"/>
      <c r="B160" s="267" t="s">
        <v>524</v>
      </c>
      <c r="C160" s="80"/>
      <c r="D160" s="480"/>
      <c r="E160" s="231"/>
      <c r="F160" s="229"/>
    </row>
    <row r="161" spans="1:6" x14ac:dyDescent="0.25">
      <c r="A161" s="246" t="s">
        <v>2039</v>
      </c>
      <c r="B161" s="36" t="s">
        <v>583</v>
      </c>
      <c r="C161" s="80" t="s">
        <v>7</v>
      </c>
      <c r="D161" s="480">
        <v>2</v>
      </c>
      <c r="E161" s="231"/>
      <c r="F161" s="229">
        <f t="shared" ref="F161:F173" si="7">D161*E161</f>
        <v>0</v>
      </c>
    </row>
    <row r="162" spans="1:6" x14ac:dyDescent="0.25">
      <c r="A162" s="375" t="s">
        <v>2040</v>
      </c>
      <c r="B162" s="36" t="s">
        <v>584</v>
      </c>
      <c r="C162" s="80" t="s">
        <v>7</v>
      </c>
      <c r="D162" s="480">
        <v>1</v>
      </c>
      <c r="E162" s="231"/>
      <c r="F162" s="229">
        <f t="shared" si="7"/>
        <v>0</v>
      </c>
    </row>
    <row r="163" spans="1:6" x14ac:dyDescent="0.25">
      <c r="A163" s="375" t="s">
        <v>2041</v>
      </c>
      <c r="B163" s="36" t="s">
        <v>585</v>
      </c>
      <c r="C163" s="80" t="s">
        <v>7</v>
      </c>
      <c r="D163" s="480">
        <v>1</v>
      </c>
      <c r="E163" s="231"/>
      <c r="F163" s="229">
        <f t="shared" si="7"/>
        <v>0</v>
      </c>
    </row>
    <row r="164" spans="1:6" x14ac:dyDescent="0.25">
      <c r="A164" s="375" t="s">
        <v>2042</v>
      </c>
      <c r="B164" s="36" t="s">
        <v>586</v>
      </c>
      <c r="C164" s="80" t="s">
        <v>7</v>
      </c>
      <c r="D164" s="480">
        <v>1</v>
      </c>
      <c r="E164" s="231"/>
      <c r="F164" s="229">
        <f t="shared" si="7"/>
        <v>0</v>
      </c>
    </row>
    <row r="165" spans="1:6" x14ac:dyDescent="0.25">
      <c r="A165" s="375" t="s">
        <v>2043</v>
      </c>
      <c r="B165" s="36" t="s">
        <v>546</v>
      </c>
      <c r="C165" s="80" t="s">
        <v>7</v>
      </c>
      <c r="D165" s="480">
        <v>2</v>
      </c>
      <c r="E165" s="231"/>
      <c r="F165" s="229">
        <f t="shared" si="7"/>
        <v>0</v>
      </c>
    </row>
    <row r="166" spans="1:6" ht="25.5" x14ac:dyDescent="0.25">
      <c r="A166" s="375" t="s">
        <v>2044</v>
      </c>
      <c r="B166" s="36" t="s">
        <v>587</v>
      </c>
      <c r="C166" s="89" t="s">
        <v>68</v>
      </c>
      <c r="D166" s="480">
        <v>1</v>
      </c>
      <c r="E166" s="231"/>
      <c r="F166" s="229">
        <f t="shared" si="7"/>
        <v>0</v>
      </c>
    </row>
    <row r="167" spans="1:6" ht="38.25" x14ac:dyDescent="0.25">
      <c r="A167" s="375" t="s">
        <v>2045</v>
      </c>
      <c r="B167" s="36" t="s">
        <v>588</v>
      </c>
      <c r="C167" s="89" t="s">
        <v>68</v>
      </c>
      <c r="D167" s="480">
        <v>1</v>
      </c>
      <c r="E167" s="231"/>
      <c r="F167" s="229">
        <f t="shared" si="7"/>
        <v>0</v>
      </c>
    </row>
    <row r="168" spans="1:6" x14ac:dyDescent="0.25">
      <c r="A168" s="274"/>
      <c r="B168" s="36"/>
      <c r="C168" s="80"/>
      <c r="D168" s="480"/>
      <c r="E168" s="231"/>
      <c r="F168" s="229"/>
    </row>
    <row r="169" spans="1:6" x14ac:dyDescent="0.25">
      <c r="A169" s="272"/>
      <c r="B169" s="275" t="s">
        <v>531</v>
      </c>
      <c r="C169" s="80"/>
      <c r="D169" s="480"/>
      <c r="E169" s="231"/>
      <c r="F169" s="229"/>
    </row>
    <row r="170" spans="1:6" ht="25.5" x14ac:dyDescent="0.25">
      <c r="A170" s="272" t="s">
        <v>2046</v>
      </c>
      <c r="B170" s="36" t="s">
        <v>589</v>
      </c>
      <c r="C170" s="89" t="s">
        <v>68</v>
      </c>
      <c r="D170" s="480">
        <v>1</v>
      </c>
      <c r="E170" s="231"/>
      <c r="F170" s="229">
        <f t="shared" si="7"/>
        <v>0</v>
      </c>
    </row>
    <row r="171" spans="1:6" ht="25.5" x14ac:dyDescent="0.25">
      <c r="A171" s="272" t="s">
        <v>2047</v>
      </c>
      <c r="B171" s="36" t="s">
        <v>533</v>
      </c>
      <c r="C171" s="89" t="s">
        <v>68</v>
      </c>
      <c r="D171" s="480">
        <v>1</v>
      </c>
      <c r="E171" s="231"/>
      <c r="F171" s="229">
        <f t="shared" si="7"/>
        <v>0</v>
      </c>
    </row>
    <row r="172" spans="1:6" x14ac:dyDescent="0.25">
      <c r="A172" s="272" t="s">
        <v>2048</v>
      </c>
      <c r="B172" s="36" t="s">
        <v>534</v>
      </c>
      <c r="C172" s="89" t="s">
        <v>68</v>
      </c>
      <c r="D172" s="480">
        <v>1</v>
      </c>
      <c r="E172" s="231"/>
      <c r="F172" s="229">
        <f t="shared" si="7"/>
        <v>0</v>
      </c>
    </row>
    <row r="173" spans="1:6" x14ac:dyDescent="0.25">
      <c r="A173" s="272" t="s">
        <v>2049</v>
      </c>
      <c r="B173" s="36" t="s">
        <v>535</v>
      </c>
      <c r="C173" s="89" t="s">
        <v>68</v>
      </c>
      <c r="D173" s="480">
        <v>2</v>
      </c>
      <c r="E173" s="231"/>
      <c r="F173" s="229">
        <f t="shared" si="7"/>
        <v>0</v>
      </c>
    </row>
    <row r="174" spans="1:6" ht="15.75" thickBot="1" x14ac:dyDescent="0.3">
      <c r="A174" s="274"/>
      <c r="B174" s="276"/>
      <c r="C174" s="530"/>
      <c r="D174" s="481"/>
      <c r="E174" s="258"/>
      <c r="F174" s="229"/>
    </row>
    <row r="175" spans="1:6" ht="15.75" thickBot="1" x14ac:dyDescent="0.3">
      <c r="A175" s="277"/>
      <c r="B175" s="719" t="s">
        <v>590</v>
      </c>
      <c r="C175" s="719"/>
      <c r="D175" s="719"/>
      <c r="E175" s="720"/>
      <c r="F175" s="278">
        <f>SUM(F158:F174)</f>
        <v>0</v>
      </c>
    </row>
    <row r="176" spans="1:6" x14ac:dyDescent="0.25">
      <c r="A176" s="213"/>
      <c r="B176" s="213"/>
      <c r="C176" s="531"/>
      <c r="D176" s="482"/>
      <c r="E176" s="213"/>
      <c r="F176" s="213"/>
    </row>
    <row r="177" spans="1:6" x14ac:dyDescent="0.25">
      <c r="A177" s="191" t="s">
        <v>1913</v>
      </c>
      <c r="B177" s="412" t="s">
        <v>591</v>
      </c>
      <c r="C177" s="413"/>
      <c r="D177" s="479"/>
      <c r="E177" s="414"/>
      <c r="F177" s="414"/>
    </row>
    <row r="178" spans="1:6" x14ac:dyDescent="0.25">
      <c r="A178" s="245"/>
      <c r="B178" s="269" t="s">
        <v>522</v>
      </c>
      <c r="C178" s="268"/>
      <c r="D178" s="428"/>
      <c r="E178" s="270"/>
      <c r="F178" s="271"/>
    </row>
    <row r="179" spans="1:6" ht="114.75" x14ac:dyDescent="0.25">
      <c r="A179" s="272" t="s">
        <v>2050</v>
      </c>
      <c r="B179" s="273" t="s">
        <v>592</v>
      </c>
      <c r="C179" s="80" t="s">
        <v>7</v>
      </c>
      <c r="D179" s="480">
        <v>2</v>
      </c>
      <c r="E179" s="231"/>
      <c r="F179" s="229">
        <f>D179*E179</f>
        <v>0</v>
      </c>
    </row>
    <row r="180" spans="1:6" x14ac:dyDescent="0.25">
      <c r="A180" s="272"/>
      <c r="B180" s="279"/>
      <c r="C180" s="80"/>
      <c r="D180" s="480"/>
      <c r="E180" s="231"/>
      <c r="F180" s="229"/>
    </row>
    <row r="181" spans="1:6" x14ac:dyDescent="0.25">
      <c r="A181" s="272"/>
      <c r="B181" s="267" t="s">
        <v>524</v>
      </c>
      <c r="C181" s="80"/>
      <c r="D181" s="480"/>
      <c r="E181" s="231"/>
      <c r="F181" s="229"/>
    </row>
    <row r="182" spans="1:6" x14ac:dyDescent="0.25">
      <c r="A182" s="246" t="s">
        <v>2051</v>
      </c>
      <c r="B182" s="36" t="s">
        <v>540</v>
      </c>
      <c r="C182" s="80" t="s">
        <v>7</v>
      </c>
      <c r="D182" s="480">
        <v>1</v>
      </c>
      <c r="E182" s="231"/>
      <c r="F182" s="229">
        <f t="shared" ref="F182:F194" si="8">D182*E182</f>
        <v>0</v>
      </c>
    </row>
    <row r="183" spans="1:6" x14ac:dyDescent="0.25">
      <c r="A183" s="375" t="s">
        <v>2052</v>
      </c>
      <c r="B183" s="36" t="s">
        <v>541</v>
      </c>
      <c r="C183" s="80" t="s">
        <v>7</v>
      </c>
      <c r="D183" s="480">
        <v>1</v>
      </c>
      <c r="E183" s="231"/>
      <c r="F183" s="229">
        <f t="shared" si="8"/>
        <v>0</v>
      </c>
    </row>
    <row r="184" spans="1:6" x14ac:dyDescent="0.25">
      <c r="A184" s="375" t="s">
        <v>2053</v>
      </c>
      <c r="B184" s="36" t="s">
        <v>542</v>
      </c>
      <c r="C184" s="80" t="s">
        <v>7</v>
      </c>
      <c r="D184" s="480">
        <v>1</v>
      </c>
      <c r="E184" s="231"/>
      <c r="F184" s="229">
        <f t="shared" si="8"/>
        <v>0</v>
      </c>
    </row>
    <row r="185" spans="1:6" x14ac:dyDescent="0.25">
      <c r="A185" s="375" t="s">
        <v>2054</v>
      </c>
      <c r="B185" s="36" t="s">
        <v>559</v>
      </c>
      <c r="C185" s="80" t="s">
        <v>7</v>
      </c>
      <c r="D185" s="480">
        <v>1</v>
      </c>
      <c r="E185" s="231"/>
      <c r="F185" s="229">
        <f t="shared" si="8"/>
        <v>0</v>
      </c>
    </row>
    <row r="186" spans="1:6" x14ac:dyDescent="0.25">
      <c r="A186" s="375" t="s">
        <v>2055</v>
      </c>
      <c r="B186" s="36" t="s">
        <v>544</v>
      </c>
      <c r="C186" s="80" t="s">
        <v>7</v>
      </c>
      <c r="D186" s="480">
        <v>2</v>
      </c>
      <c r="E186" s="231"/>
      <c r="F186" s="229">
        <f t="shared" si="8"/>
        <v>0</v>
      </c>
    </row>
    <row r="187" spans="1:6" x14ac:dyDescent="0.25">
      <c r="A187" s="375" t="s">
        <v>2056</v>
      </c>
      <c r="B187" s="36" t="s">
        <v>545</v>
      </c>
      <c r="C187" s="80" t="s">
        <v>7</v>
      </c>
      <c r="D187" s="480">
        <v>4</v>
      </c>
      <c r="E187" s="231"/>
      <c r="F187" s="229">
        <f t="shared" si="8"/>
        <v>0</v>
      </c>
    </row>
    <row r="188" spans="1:6" x14ac:dyDescent="0.25">
      <c r="A188" s="375" t="s">
        <v>2057</v>
      </c>
      <c r="B188" s="36" t="s">
        <v>546</v>
      </c>
      <c r="C188" s="80" t="s">
        <v>7</v>
      </c>
      <c r="D188" s="480">
        <v>2</v>
      </c>
      <c r="E188" s="231"/>
      <c r="F188" s="229">
        <f t="shared" si="8"/>
        <v>0</v>
      </c>
    </row>
    <row r="189" spans="1:6" x14ac:dyDescent="0.25">
      <c r="A189" s="272"/>
      <c r="B189" s="275" t="s">
        <v>531</v>
      </c>
      <c r="C189" s="80"/>
      <c r="D189" s="480"/>
      <c r="E189" s="231"/>
      <c r="F189" s="229"/>
    </row>
    <row r="190" spans="1:6" ht="25.5" x14ac:dyDescent="0.25">
      <c r="A190" s="272" t="s">
        <v>2058</v>
      </c>
      <c r="B190" s="36" t="s">
        <v>532</v>
      </c>
      <c r="C190" s="89" t="s">
        <v>68</v>
      </c>
      <c r="D190" s="480">
        <v>1</v>
      </c>
      <c r="E190" s="231"/>
      <c r="F190" s="229">
        <f t="shared" si="8"/>
        <v>0</v>
      </c>
    </row>
    <row r="191" spans="1:6" ht="25.5" x14ac:dyDescent="0.25">
      <c r="A191" s="272" t="s">
        <v>2059</v>
      </c>
      <c r="B191" s="36" t="s">
        <v>533</v>
      </c>
      <c r="C191" s="89" t="s">
        <v>68</v>
      </c>
      <c r="D191" s="480">
        <v>1</v>
      </c>
      <c r="E191" s="231"/>
      <c r="F191" s="229">
        <f t="shared" si="8"/>
        <v>0</v>
      </c>
    </row>
    <row r="192" spans="1:6" x14ac:dyDescent="0.25">
      <c r="A192" s="272" t="s">
        <v>2060</v>
      </c>
      <c r="B192" s="36" t="s">
        <v>547</v>
      </c>
      <c r="C192" s="80" t="s">
        <v>7</v>
      </c>
      <c r="D192" s="480">
        <v>2</v>
      </c>
      <c r="E192" s="231"/>
      <c r="F192" s="229">
        <f t="shared" si="8"/>
        <v>0</v>
      </c>
    </row>
    <row r="193" spans="1:6" x14ac:dyDescent="0.25">
      <c r="A193" s="272" t="s">
        <v>2061</v>
      </c>
      <c r="B193" s="36" t="s">
        <v>534</v>
      </c>
      <c r="C193" s="89" t="s">
        <v>68</v>
      </c>
      <c r="D193" s="480">
        <v>1</v>
      </c>
      <c r="E193" s="231"/>
      <c r="F193" s="229">
        <f t="shared" si="8"/>
        <v>0</v>
      </c>
    </row>
    <row r="194" spans="1:6" x14ac:dyDescent="0.25">
      <c r="A194" s="272" t="s">
        <v>2062</v>
      </c>
      <c r="B194" s="36" t="s">
        <v>535</v>
      </c>
      <c r="C194" s="89" t="s">
        <v>68</v>
      </c>
      <c r="D194" s="480">
        <v>2</v>
      </c>
      <c r="E194" s="231"/>
      <c r="F194" s="229">
        <f t="shared" si="8"/>
        <v>0</v>
      </c>
    </row>
    <row r="195" spans="1:6" ht="15.75" thickBot="1" x14ac:dyDescent="0.3">
      <c r="A195" s="274"/>
      <c r="B195" s="276"/>
      <c r="C195" s="530"/>
      <c r="D195" s="481"/>
      <c r="E195" s="258"/>
      <c r="F195" s="229"/>
    </row>
    <row r="196" spans="1:6" ht="15.75" thickBot="1" x14ac:dyDescent="0.3">
      <c r="A196" s="277"/>
      <c r="B196" s="719" t="s">
        <v>593</v>
      </c>
      <c r="C196" s="719"/>
      <c r="D196" s="719"/>
      <c r="E196" s="720"/>
      <c r="F196" s="278">
        <f>SUM(F179:F195)</f>
        <v>0</v>
      </c>
    </row>
    <row r="197" spans="1:6" x14ac:dyDescent="0.25">
      <c r="A197" s="213"/>
      <c r="B197" s="213"/>
      <c r="C197" s="531"/>
      <c r="D197" s="482"/>
      <c r="E197" s="213"/>
      <c r="F197" s="213"/>
    </row>
    <row r="198" spans="1:6" x14ac:dyDescent="0.25">
      <c r="A198" s="191" t="s">
        <v>1914</v>
      </c>
      <c r="B198" s="412" t="s">
        <v>594</v>
      </c>
      <c r="C198" s="413"/>
      <c r="D198" s="479"/>
      <c r="E198" s="414"/>
      <c r="F198" s="414"/>
    </row>
    <row r="199" spans="1:6" x14ac:dyDescent="0.25">
      <c r="A199" s="245"/>
      <c r="B199" s="269" t="s">
        <v>522</v>
      </c>
      <c r="C199" s="268"/>
      <c r="D199" s="428"/>
      <c r="E199" s="270"/>
      <c r="F199" s="271"/>
    </row>
    <row r="200" spans="1:6" ht="102.75" x14ac:dyDescent="0.25">
      <c r="A200" s="272" t="s">
        <v>2063</v>
      </c>
      <c r="B200" s="485" t="s">
        <v>595</v>
      </c>
      <c r="C200" s="80" t="s">
        <v>7</v>
      </c>
      <c r="D200" s="480">
        <v>2</v>
      </c>
      <c r="E200" s="231"/>
      <c r="F200" s="229">
        <f>D200*E200</f>
        <v>0</v>
      </c>
    </row>
    <row r="201" spans="1:6" x14ac:dyDescent="0.25">
      <c r="A201" s="272"/>
      <c r="B201" s="279"/>
      <c r="C201" s="80"/>
      <c r="D201" s="480"/>
      <c r="E201" s="231"/>
      <c r="F201" s="229"/>
    </row>
    <row r="202" spans="1:6" x14ac:dyDescent="0.25">
      <c r="A202" s="272"/>
      <c r="B202" s="267" t="s">
        <v>524</v>
      </c>
      <c r="C202" s="80"/>
      <c r="D202" s="480"/>
      <c r="E202" s="231"/>
      <c r="F202" s="229"/>
    </row>
    <row r="203" spans="1:6" x14ac:dyDescent="0.25">
      <c r="A203" s="246" t="s">
        <v>2064</v>
      </c>
      <c r="B203" s="36" t="s">
        <v>540</v>
      </c>
      <c r="C203" s="80" t="s">
        <v>7</v>
      </c>
      <c r="D203" s="480">
        <v>1</v>
      </c>
      <c r="E203" s="231"/>
      <c r="F203" s="229">
        <f t="shared" ref="F203:F215" si="9">D203*E203</f>
        <v>0</v>
      </c>
    </row>
    <row r="204" spans="1:6" x14ac:dyDescent="0.25">
      <c r="A204" s="375" t="s">
        <v>2065</v>
      </c>
      <c r="B204" s="36" t="s">
        <v>541</v>
      </c>
      <c r="C204" s="80" t="s">
        <v>7</v>
      </c>
      <c r="D204" s="480">
        <v>1</v>
      </c>
      <c r="E204" s="231"/>
      <c r="F204" s="229">
        <f t="shared" si="9"/>
        <v>0</v>
      </c>
    </row>
    <row r="205" spans="1:6" x14ac:dyDescent="0.25">
      <c r="A205" s="375" t="s">
        <v>2066</v>
      </c>
      <c r="B205" s="36" t="s">
        <v>542</v>
      </c>
      <c r="C205" s="80" t="s">
        <v>7</v>
      </c>
      <c r="D205" s="480">
        <v>1</v>
      </c>
      <c r="E205" s="231"/>
      <c r="F205" s="229">
        <f t="shared" si="9"/>
        <v>0</v>
      </c>
    </row>
    <row r="206" spans="1:6" x14ac:dyDescent="0.25">
      <c r="A206" s="375" t="s">
        <v>2067</v>
      </c>
      <c r="B206" s="36" t="s">
        <v>559</v>
      </c>
      <c r="C206" s="80" t="s">
        <v>7</v>
      </c>
      <c r="D206" s="480">
        <v>1</v>
      </c>
      <c r="E206" s="231"/>
      <c r="F206" s="229">
        <f t="shared" si="9"/>
        <v>0</v>
      </c>
    </row>
    <row r="207" spans="1:6" x14ac:dyDescent="0.25">
      <c r="A207" s="375" t="s">
        <v>2068</v>
      </c>
      <c r="B207" s="36" t="s">
        <v>544</v>
      </c>
      <c r="C207" s="80" t="s">
        <v>7</v>
      </c>
      <c r="D207" s="480">
        <v>2</v>
      </c>
      <c r="E207" s="231"/>
      <c r="F207" s="229">
        <f t="shared" si="9"/>
        <v>0</v>
      </c>
    </row>
    <row r="208" spans="1:6" x14ac:dyDescent="0.25">
      <c r="A208" s="375" t="s">
        <v>2069</v>
      </c>
      <c r="B208" s="36" t="s">
        <v>545</v>
      </c>
      <c r="C208" s="80" t="s">
        <v>7</v>
      </c>
      <c r="D208" s="480">
        <v>4</v>
      </c>
      <c r="E208" s="231"/>
      <c r="F208" s="229">
        <f t="shared" si="9"/>
        <v>0</v>
      </c>
    </row>
    <row r="209" spans="1:6" x14ac:dyDescent="0.25">
      <c r="A209" s="375" t="s">
        <v>2070</v>
      </c>
      <c r="B209" s="36" t="s">
        <v>546</v>
      </c>
      <c r="C209" s="80" t="s">
        <v>7</v>
      </c>
      <c r="D209" s="480">
        <v>2</v>
      </c>
      <c r="E209" s="231"/>
      <c r="F209" s="229">
        <f t="shared" si="9"/>
        <v>0</v>
      </c>
    </row>
    <row r="210" spans="1:6" x14ac:dyDescent="0.25">
      <c r="A210" s="272"/>
      <c r="B210" s="275" t="s">
        <v>531</v>
      </c>
      <c r="C210" s="80"/>
      <c r="D210" s="480"/>
      <c r="E210" s="231"/>
      <c r="F210" s="229"/>
    </row>
    <row r="211" spans="1:6" ht="25.5" x14ac:dyDescent="0.25">
      <c r="A211" s="272" t="s">
        <v>2071</v>
      </c>
      <c r="B211" s="36" t="s">
        <v>532</v>
      </c>
      <c r="C211" s="89" t="s">
        <v>68</v>
      </c>
      <c r="D211" s="480">
        <v>1</v>
      </c>
      <c r="E211" s="231"/>
      <c r="F211" s="229">
        <f t="shared" si="9"/>
        <v>0</v>
      </c>
    </row>
    <row r="212" spans="1:6" ht="25.5" x14ac:dyDescent="0.25">
      <c r="A212" s="272" t="s">
        <v>2072</v>
      </c>
      <c r="B212" s="36" t="s">
        <v>533</v>
      </c>
      <c r="C212" s="89" t="s">
        <v>68</v>
      </c>
      <c r="D212" s="480">
        <v>1</v>
      </c>
      <c r="E212" s="231"/>
      <c r="F212" s="229">
        <f t="shared" si="9"/>
        <v>0</v>
      </c>
    </row>
    <row r="213" spans="1:6" x14ac:dyDescent="0.25">
      <c r="A213" s="272" t="s">
        <v>2073</v>
      </c>
      <c r="B213" s="36" t="s">
        <v>547</v>
      </c>
      <c r="C213" s="80" t="s">
        <v>7</v>
      </c>
      <c r="D213" s="480">
        <v>2</v>
      </c>
      <c r="E213" s="231"/>
      <c r="F213" s="229">
        <f t="shared" si="9"/>
        <v>0</v>
      </c>
    </row>
    <row r="214" spans="1:6" x14ac:dyDescent="0.25">
      <c r="A214" s="272" t="s">
        <v>2074</v>
      </c>
      <c r="B214" s="36" t="s">
        <v>534</v>
      </c>
      <c r="C214" s="89" t="s">
        <v>68</v>
      </c>
      <c r="D214" s="480">
        <v>1</v>
      </c>
      <c r="E214" s="231"/>
      <c r="F214" s="229">
        <f t="shared" si="9"/>
        <v>0</v>
      </c>
    </row>
    <row r="215" spans="1:6" x14ac:dyDescent="0.25">
      <c r="A215" s="272" t="s">
        <v>2075</v>
      </c>
      <c r="B215" s="36" t="s">
        <v>535</v>
      </c>
      <c r="C215" s="89" t="s">
        <v>68</v>
      </c>
      <c r="D215" s="480">
        <v>2</v>
      </c>
      <c r="E215" s="231"/>
      <c r="F215" s="229">
        <f t="shared" si="9"/>
        <v>0</v>
      </c>
    </row>
    <row r="216" spans="1:6" ht="15.75" thickBot="1" x14ac:dyDescent="0.3">
      <c r="A216" s="274"/>
      <c r="B216" s="276"/>
      <c r="C216" s="530"/>
      <c r="D216" s="481"/>
      <c r="E216" s="258"/>
      <c r="F216" s="229"/>
    </row>
    <row r="217" spans="1:6" s="27" customFormat="1" ht="13.5" thickBot="1" x14ac:dyDescent="0.25">
      <c r="A217" s="484"/>
      <c r="B217" s="719" t="s">
        <v>596</v>
      </c>
      <c r="C217" s="719"/>
      <c r="D217" s="719"/>
      <c r="E217" s="720"/>
      <c r="F217" s="278">
        <f>SUM(F200:F215)</f>
        <v>0</v>
      </c>
    </row>
    <row r="218" spans="1:6" ht="15.75" thickBot="1" x14ac:dyDescent="0.3"/>
    <row r="219" spans="1:6" s="487" customFormat="1" ht="16.5" thickBot="1" x14ac:dyDescent="0.3">
      <c r="A219" s="33" t="s">
        <v>67</v>
      </c>
      <c r="B219" s="729" t="s">
        <v>1905</v>
      </c>
      <c r="C219" s="730"/>
      <c r="D219" s="730"/>
      <c r="E219" s="731"/>
      <c r="F219" s="486">
        <f>F217+F196+F175+F154+F133+F114+F93+F69+F46+F24</f>
        <v>0</v>
      </c>
    </row>
  </sheetData>
  <mergeCells count="15">
    <mergeCell ref="B219:E219"/>
    <mergeCell ref="B154:E154"/>
    <mergeCell ref="B175:E175"/>
    <mergeCell ref="B196:E196"/>
    <mergeCell ref="B217:E217"/>
    <mergeCell ref="A1:E1"/>
    <mergeCell ref="B4:F4"/>
    <mergeCell ref="B5:F5"/>
    <mergeCell ref="B6:F6"/>
    <mergeCell ref="B24:E24"/>
    <mergeCell ref="B46:E46"/>
    <mergeCell ref="B69:E69"/>
    <mergeCell ref="B93:E93"/>
    <mergeCell ref="B114:E114"/>
    <mergeCell ref="B133:E13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14</vt:i4>
      </vt:variant>
      <vt:variant>
        <vt:lpstr>Imenovani rasponi</vt:lpstr>
      </vt:variant>
      <vt:variant>
        <vt:i4>2</vt:i4>
      </vt:variant>
    </vt:vector>
  </HeadingPairs>
  <TitlesOfParts>
    <vt:vector size="16" baseType="lpstr">
      <vt:lpstr>NASLOVNA</vt:lpstr>
      <vt:lpstr>I. Utvrđivanje nultog stanja</vt:lpstr>
      <vt:lpstr>II. Izgradnja okana</vt:lpstr>
      <vt:lpstr>III. Utvrđivanje curenja</vt:lpstr>
      <vt:lpstr>IV. Sanacija curenja </vt:lpstr>
      <vt:lpstr>V. Projektiranje</vt:lpstr>
      <vt:lpstr>VI. Sanacije cjevovoda</vt:lpstr>
      <vt:lpstr>VII. Sanacije vodnih građevina</vt:lpstr>
      <vt:lpstr>VII a) Sanacija crpnih stanica</vt:lpstr>
      <vt:lpstr>VII. b) SCADA</vt:lpstr>
      <vt:lpstr>VIII. Sanacija priključaka</vt:lpstr>
      <vt:lpstr> IX. Tehnička zaštita vodnih </vt:lpstr>
      <vt:lpstr>X. Izrada elaborat uspješnosti</vt:lpstr>
      <vt:lpstr>SVEUKUPNO</vt:lpstr>
      <vt:lpstr>NASLOVNA!_Hlk517084430</vt:lpstr>
      <vt:lpstr>NASLOVNA!OLE_LINK14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Ogulin-PC</cp:lastModifiedBy>
  <cp:lastPrinted>2018-07-10T09:07:56Z</cp:lastPrinted>
  <dcterms:created xsi:type="dcterms:W3CDTF">2017-09-22T06:10:41Z</dcterms:created>
  <dcterms:modified xsi:type="dcterms:W3CDTF">2019-10-04T13:13:57Z</dcterms:modified>
</cp:coreProperties>
</file>